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730" windowHeight="9440"/>
  </bookViews>
  <sheets>
    <sheet name="ხარჯთაღრიცხვა" sheetId="1" r:id="rId1"/>
    <sheet name="gom" sheetId="2" state="hidden" r:id="rId2"/>
    <sheet name="jav" sheetId="3" state="hidden" r:id="rId3"/>
    <sheet name="vard" sheetId="4" state="hidden" r:id="rId4"/>
    <sheet name="mash" sheetId="6" state="hidden" r:id="rId5"/>
    <sheet name="#1" sheetId="7" state="hidden" r:id="rId6"/>
    <sheet name="#2" sheetId="5" state="hidden" r:id="rId7"/>
    <sheet name="sul" sheetId="8" state="hidden" r:id="rId8"/>
    <sheet name="Sheet1" sheetId="9" r:id="rId9"/>
  </sheets>
  <definedNames>
    <definedName name="_xlnm.Print_Area" localSheetId="5">'#1'!$A$1:$K$46</definedName>
    <definedName name="_xlnm.Print_Area" localSheetId="6">'#2'!$A$1:$K$38</definedName>
    <definedName name="_xlnm.Print_Area" localSheetId="1">gom!$A$1:$K$38</definedName>
    <definedName name="_xlnm.Print_Area" localSheetId="2">jav!$A$1:$K$34</definedName>
    <definedName name="_xlnm.Print_Area" localSheetId="4">mash!$A$1:$K$42</definedName>
    <definedName name="_xlnm.Print_Area" localSheetId="3">vard!$A$1:$K$38</definedName>
  </definedNames>
  <calcPr calcId="152511" refMode="R1C1"/>
</workbook>
</file>

<file path=xl/calcChain.xml><?xml version="1.0" encoding="utf-8"?>
<calcChain xmlns="http://schemas.openxmlformats.org/spreadsheetml/2006/main">
  <c r="F26" i="1" l="1"/>
  <c r="F27" i="1"/>
  <c r="F28" i="1"/>
  <c r="F13" i="1"/>
  <c r="H28" i="1" l="1"/>
  <c r="K28" i="1" s="1"/>
  <c r="H26" i="1"/>
  <c r="J26" i="1"/>
  <c r="H27" i="1"/>
  <c r="J27" i="1"/>
  <c r="K27" i="1" l="1"/>
  <c r="K26" i="1"/>
  <c r="J14" i="1"/>
  <c r="H14" i="1"/>
  <c r="F25" i="1"/>
  <c r="H25" i="1"/>
  <c r="J25" i="1"/>
  <c r="F24" i="1"/>
  <c r="H24" i="1"/>
  <c r="J24" i="1"/>
  <c r="F23" i="1"/>
  <c r="H23" i="1"/>
  <c r="J23" i="1"/>
  <c r="F22" i="1"/>
  <c r="H22" i="1"/>
  <c r="J22" i="1"/>
  <c r="F21" i="1"/>
  <c r="H21" i="1"/>
  <c r="J21" i="1"/>
  <c r="H11" i="1"/>
  <c r="J9" i="1"/>
  <c r="J10" i="1"/>
  <c r="J11" i="1"/>
  <c r="J12" i="1"/>
  <c r="J13" i="1"/>
  <c r="J15" i="1"/>
  <c r="J16" i="1"/>
  <c r="J17" i="1"/>
  <c r="J18" i="1"/>
  <c r="J19" i="1"/>
  <c r="J20" i="1"/>
  <c r="J29" i="1"/>
  <c r="H9" i="1"/>
  <c r="H10" i="1"/>
  <c r="H12" i="1"/>
  <c r="H13" i="1"/>
  <c r="H15" i="1"/>
  <c r="H16" i="1"/>
  <c r="H17" i="1"/>
  <c r="H18" i="1"/>
  <c r="H19" i="1"/>
  <c r="H20" i="1"/>
  <c r="H29" i="1"/>
  <c r="F9" i="1"/>
  <c r="F10" i="1"/>
  <c r="F11" i="1"/>
  <c r="F12" i="1"/>
  <c r="F14" i="1"/>
  <c r="F15" i="1"/>
  <c r="F16" i="1"/>
  <c r="F17" i="1"/>
  <c r="F18" i="1"/>
  <c r="F19" i="1"/>
  <c r="F20" i="1"/>
  <c r="F8" i="1"/>
  <c r="J8" i="1"/>
  <c r="H8" i="1"/>
  <c r="K20" i="1" l="1"/>
  <c r="K14" i="1"/>
  <c r="K15" i="1"/>
  <c r="K17" i="1"/>
  <c r="K22" i="1"/>
  <c r="K25" i="1"/>
  <c r="K18" i="1"/>
  <c r="K16" i="1"/>
  <c r="K24" i="1"/>
  <c r="K23" i="1"/>
  <c r="K19" i="1"/>
  <c r="K21" i="1"/>
  <c r="H30" i="1"/>
  <c r="F30" i="1"/>
  <c r="K8" i="1"/>
  <c r="J30" i="1"/>
  <c r="K29" i="1"/>
  <c r="K12" i="1"/>
  <c r="K13" i="1"/>
  <c r="K11" i="1"/>
  <c r="K9" i="1"/>
  <c r="K10" i="1"/>
  <c r="I22" i="5"/>
  <c r="J22" i="5" s="1"/>
  <c r="G22" i="5"/>
  <c r="H22" i="5" s="1"/>
  <c r="E22" i="5"/>
  <c r="F22" i="5" s="1"/>
  <c r="I24" i="7"/>
  <c r="J24" i="7" s="1"/>
  <c r="G24" i="7"/>
  <c r="H24" i="7" s="1"/>
  <c r="E24" i="7"/>
  <c r="F24" i="7" s="1"/>
  <c r="I21" i="6"/>
  <c r="J21" i="6" s="1"/>
  <c r="G21" i="6"/>
  <c r="H21" i="6" s="1"/>
  <c r="E21" i="6"/>
  <c r="F21" i="6" s="1"/>
  <c r="I22" i="4"/>
  <c r="J22" i="4" s="1"/>
  <c r="G22" i="4"/>
  <c r="H22" i="4" s="1"/>
  <c r="E22" i="4"/>
  <c r="F22" i="4" s="1"/>
  <c r="I19" i="3"/>
  <c r="J19" i="3" s="1"/>
  <c r="G19" i="3"/>
  <c r="H19" i="3" s="1"/>
  <c r="E19" i="3"/>
  <c r="F19" i="3" s="1"/>
  <c r="I22" i="2"/>
  <c r="J22" i="2" s="1"/>
  <c r="G22" i="2"/>
  <c r="H22" i="2" s="1"/>
  <c r="E22" i="2"/>
  <c r="F22" i="2" s="1"/>
  <c r="K30" i="1" l="1"/>
  <c r="K31" i="1" s="1"/>
  <c r="K32" i="1" s="1"/>
  <c r="K33" i="1" s="1"/>
  <c r="K34" i="1" s="1"/>
  <c r="K19" i="3"/>
  <c r="K22" i="5"/>
  <c r="K22" i="2"/>
  <c r="K24" i="7"/>
  <c r="K22" i="4"/>
  <c r="K21" i="6"/>
  <c r="G10" i="7"/>
  <c r="H10" i="7" s="1"/>
  <c r="I10" i="7"/>
  <c r="J10" i="7" s="1"/>
  <c r="G11" i="7"/>
  <c r="H11" i="7" s="1"/>
  <c r="I11" i="7"/>
  <c r="J11" i="7" s="1"/>
  <c r="G12" i="7"/>
  <c r="H12" i="7" s="1"/>
  <c r="I12" i="7"/>
  <c r="J12" i="7" s="1"/>
  <c r="G13" i="7"/>
  <c r="H13" i="7" s="1"/>
  <c r="I13" i="7"/>
  <c r="J13" i="7" s="1"/>
  <c r="G14" i="7"/>
  <c r="H14" i="7" s="1"/>
  <c r="I14" i="7"/>
  <c r="J14" i="7" s="1"/>
  <c r="G15" i="7"/>
  <c r="H15" i="7" s="1"/>
  <c r="I15" i="7"/>
  <c r="J15" i="7" s="1"/>
  <c r="G16" i="7"/>
  <c r="H16" i="7" s="1"/>
  <c r="I16" i="7"/>
  <c r="J16" i="7" s="1"/>
  <c r="G17" i="7"/>
  <c r="H17" i="7" s="1"/>
  <c r="I17" i="7"/>
  <c r="J17" i="7" s="1"/>
  <c r="G18" i="7"/>
  <c r="H18" i="7" s="1"/>
  <c r="I18" i="7"/>
  <c r="J18" i="7" s="1"/>
  <c r="G19" i="7"/>
  <c r="H19" i="7" s="1"/>
  <c r="I19" i="7"/>
  <c r="J19" i="7" s="1"/>
  <c r="G20" i="7"/>
  <c r="H20" i="7" s="1"/>
  <c r="I20" i="7"/>
  <c r="J20" i="7" s="1"/>
  <c r="G21" i="7"/>
  <c r="I21" i="7"/>
  <c r="G22" i="7"/>
  <c r="H22" i="7" s="1"/>
  <c r="I22" i="7"/>
  <c r="J22" i="7" s="1"/>
  <c r="G23" i="7"/>
  <c r="H23" i="7" s="1"/>
  <c r="I23" i="7"/>
  <c r="J23" i="7" s="1"/>
  <c r="G25" i="7"/>
  <c r="H25" i="7" s="1"/>
  <c r="I25" i="7"/>
  <c r="J25" i="7" s="1"/>
  <c r="E28" i="7"/>
  <c r="F28" i="7" s="1"/>
  <c r="G28" i="7"/>
  <c r="H28" i="7" s="1"/>
  <c r="I28" i="7"/>
  <c r="J28" i="7" s="1"/>
  <c r="E29" i="7"/>
  <c r="F29" i="7" s="1"/>
  <c r="G29" i="7"/>
  <c r="H29" i="7" s="1"/>
  <c r="I29" i="7"/>
  <c r="J29" i="7" s="1"/>
  <c r="E30" i="7"/>
  <c r="F30" i="7" s="1"/>
  <c r="G30" i="7"/>
  <c r="H30" i="7" s="1"/>
  <c r="I30" i="7"/>
  <c r="J30" i="7" s="1"/>
  <c r="E31" i="7"/>
  <c r="F31" i="7" s="1"/>
  <c r="G31" i="7"/>
  <c r="H31" i="7"/>
  <c r="I31" i="7"/>
  <c r="J31" i="7" s="1"/>
  <c r="E32" i="7"/>
  <c r="F32" i="7" s="1"/>
  <c r="G32" i="7"/>
  <c r="H32" i="7" s="1"/>
  <c r="I32" i="7"/>
  <c r="J32" i="7" s="1"/>
  <c r="E33" i="7"/>
  <c r="F33" i="7" s="1"/>
  <c r="G33" i="7"/>
  <c r="H33" i="7" s="1"/>
  <c r="I33" i="7"/>
  <c r="J33" i="7" s="1"/>
  <c r="E34" i="7"/>
  <c r="F34" i="7" s="1"/>
  <c r="G34" i="7"/>
  <c r="H34" i="7" s="1"/>
  <c r="I34" i="7"/>
  <c r="J34" i="7" s="1"/>
  <c r="E35" i="7"/>
  <c r="F35" i="7" s="1"/>
  <c r="G35" i="7"/>
  <c r="H35" i="7" s="1"/>
  <c r="I35" i="7"/>
  <c r="J35" i="7" s="1"/>
  <c r="E36" i="7"/>
  <c r="F36" i="7" s="1"/>
  <c r="G36" i="7"/>
  <c r="H36" i="7" s="1"/>
  <c r="I36" i="7"/>
  <c r="J36" i="7" s="1"/>
  <c r="E37" i="7"/>
  <c r="F37" i="7" s="1"/>
  <c r="G37" i="7"/>
  <c r="H37" i="7" s="1"/>
  <c r="I37" i="7"/>
  <c r="J37" i="7" s="1"/>
  <c r="E38" i="7"/>
  <c r="F38" i="7" s="1"/>
  <c r="G38" i="7"/>
  <c r="H38" i="7" s="1"/>
  <c r="I38" i="7"/>
  <c r="J38" i="7" s="1"/>
  <c r="E11" i="7"/>
  <c r="F11" i="7" s="1"/>
  <c r="E12" i="7"/>
  <c r="F12" i="7" s="1"/>
  <c r="E13" i="7"/>
  <c r="F13" i="7" s="1"/>
  <c r="D21" i="7"/>
  <c r="I27" i="7"/>
  <c r="J27" i="7" s="1"/>
  <c r="G27" i="7"/>
  <c r="H27" i="7" s="1"/>
  <c r="E27" i="7"/>
  <c r="F27" i="7" s="1"/>
  <c r="E25" i="7"/>
  <c r="F25" i="7" s="1"/>
  <c r="E23" i="7"/>
  <c r="F23" i="7" s="1"/>
  <c r="E22" i="7"/>
  <c r="F22" i="7" s="1"/>
  <c r="E21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0" i="7"/>
  <c r="F10" i="7" s="1"/>
  <c r="I9" i="7"/>
  <c r="J9" i="7" s="1"/>
  <c r="G9" i="7"/>
  <c r="H9" i="7" s="1"/>
  <c r="E9" i="7"/>
  <c r="F9" i="7" s="1"/>
  <c r="E25" i="6"/>
  <c r="F25" i="6" s="1"/>
  <c r="G25" i="6"/>
  <c r="H25" i="6" s="1"/>
  <c r="I25" i="6"/>
  <c r="J25" i="6" s="1"/>
  <c r="E26" i="6"/>
  <c r="F26" i="6" s="1"/>
  <c r="G26" i="6"/>
  <c r="H26" i="6" s="1"/>
  <c r="I26" i="6"/>
  <c r="J26" i="6" s="1"/>
  <c r="E27" i="6"/>
  <c r="F27" i="6" s="1"/>
  <c r="G27" i="6"/>
  <c r="H27" i="6" s="1"/>
  <c r="I27" i="6"/>
  <c r="J27" i="6" s="1"/>
  <c r="E28" i="6"/>
  <c r="F28" i="6" s="1"/>
  <c r="G28" i="6"/>
  <c r="H28" i="6" s="1"/>
  <c r="I28" i="6"/>
  <c r="J28" i="6" s="1"/>
  <c r="E29" i="6"/>
  <c r="F29" i="6" s="1"/>
  <c r="G29" i="6"/>
  <c r="H29" i="6" s="1"/>
  <c r="I29" i="6"/>
  <c r="J29" i="6" s="1"/>
  <c r="E30" i="6"/>
  <c r="F30" i="6" s="1"/>
  <c r="G30" i="6"/>
  <c r="H30" i="6" s="1"/>
  <c r="I30" i="6"/>
  <c r="J30" i="6" s="1"/>
  <c r="E31" i="6"/>
  <c r="F31" i="6" s="1"/>
  <c r="G31" i="6"/>
  <c r="H31" i="6" s="1"/>
  <c r="I31" i="6"/>
  <c r="J31" i="6" s="1"/>
  <c r="E32" i="6"/>
  <c r="F32" i="6" s="1"/>
  <c r="G32" i="6"/>
  <c r="H32" i="6" s="1"/>
  <c r="I32" i="6"/>
  <c r="J32" i="6" s="1"/>
  <c r="E33" i="6"/>
  <c r="F33" i="6" s="1"/>
  <c r="G33" i="6"/>
  <c r="H33" i="6" s="1"/>
  <c r="I33" i="6"/>
  <c r="J33" i="6" s="1"/>
  <c r="E34" i="6"/>
  <c r="F34" i="6" s="1"/>
  <c r="G34" i="6"/>
  <c r="H34" i="6" s="1"/>
  <c r="I34" i="6"/>
  <c r="J34" i="6" s="1"/>
  <c r="E17" i="6"/>
  <c r="F17" i="6" s="1"/>
  <c r="G17" i="6"/>
  <c r="H17" i="6" s="1"/>
  <c r="I17" i="6"/>
  <c r="J17" i="6" s="1"/>
  <c r="D18" i="6"/>
  <c r="D12" i="6"/>
  <c r="D13" i="6" s="1"/>
  <c r="I24" i="6"/>
  <c r="J24" i="6" s="1"/>
  <c r="G24" i="6"/>
  <c r="H24" i="6" s="1"/>
  <c r="E24" i="6"/>
  <c r="F24" i="6" s="1"/>
  <c r="I22" i="6"/>
  <c r="J22" i="6" s="1"/>
  <c r="G22" i="6"/>
  <c r="H22" i="6" s="1"/>
  <c r="E22" i="6"/>
  <c r="F22" i="6" s="1"/>
  <c r="I20" i="6"/>
  <c r="J20" i="6" s="1"/>
  <c r="G20" i="6"/>
  <c r="H20" i="6" s="1"/>
  <c r="E20" i="6"/>
  <c r="F20" i="6" s="1"/>
  <c r="I19" i="6"/>
  <c r="J19" i="6" s="1"/>
  <c r="G19" i="6"/>
  <c r="H19" i="6" s="1"/>
  <c r="E19" i="6"/>
  <c r="F19" i="6" s="1"/>
  <c r="I18" i="6"/>
  <c r="G18" i="6"/>
  <c r="E18" i="6"/>
  <c r="F18" i="6" s="1"/>
  <c r="I16" i="6"/>
  <c r="J16" i="6" s="1"/>
  <c r="G16" i="6"/>
  <c r="H16" i="6" s="1"/>
  <c r="E16" i="6"/>
  <c r="F16" i="6" s="1"/>
  <c r="I15" i="6"/>
  <c r="J15" i="6" s="1"/>
  <c r="G15" i="6"/>
  <c r="H15" i="6" s="1"/>
  <c r="E15" i="6"/>
  <c r="F15" i="6" s="1"/>
  <c r="I14" i="6"/>
  <c r="J14" i="6" s="1"/>
  <c r="G14" i="6"/>
  <c r="H14" i="6" s="1"/>
  <c r="E14" i="6"/>
  <c r="F14" i="6" s="1"/>
  <c r="I13" i="6"/>
  <c r="G13" i="6"/>
  <c r="E13" i="6"/>
  <c r="I12" i="6"/>
  <c r="G12" i="6"/>
  <c r="E12" i="6"/>
  <c r="I11" i="6"/>
  <c r="J11" i="6" s="1"/>
  <c r="G11" i="6"/>
  <c r="H11" i="6" s="1"/>
  <c r="E11" i="6"/>
  <c r="F11" i="6" s="1"/>
  <c r="I10" i="6"/>
  <c r="J10" i="6" s="1"/>
  <c r="G10" i="6"/>
  <c r="H10" i="6" s="1"/>
  <c r="E10" i="6"/>
  <c r="F10" i="6" s="1"/>
  <c r="I9" i="6"/>
  <c r="J9" i="6" s="1"/>
  <c r="G9" i="6"/>
  <c r="H9" i="6" s="1"/>
  <c r="E9" i="6"/>
  <c r="F9" i="6" s="1"/>
  <c r="D14" i="5"/>
  <c r="D15" i="5" s="1"/>
  <c r="I30" i="5"/>
  <c r="J30" i="5" s="1"/>
  <c r="G30" i="5"/>
  <c r="H30" i="5" s="1"/>
  <c r="E30" i="5"/>
  <c r="F30" i="5" s="1"/>
  <c r="I29" i="5"/>
  <c r="J29" i="5" s="1"/>
  <c r="G29" i="5"/>
  <c r="H29" i="5" s="1"/>
  <c r="E29" i="5"/>
  <c r="F29" i="5" s="1"/>
  <c r="I28" i="5"/>
  <c r="J28" i="5" s="1"/>
  <c r="G28" i="5"/>
  <c r="H28" i="5" s="1"/>
  <c r="E28" i="5"/>
  <c r="F28" i="5" s="1"/>
  <c r="I27" i="5"/>
  <c r="J27" i="5" s="1"/>
  <c r="G27" i="5"/>
  <c r="H27" i="5" s="1"/>
  <c r="E27" i="5"/>
  <c r="F27" i="5" s="1"/>
  <c r="I26" i="5"/>
  <c r="J26" i="5" s="1"/>
  <c r="G26" i="5"/>
  <c r="H26" i="5" s="1"/>
  <c r="E26" i="5"/>
  <c r="F26" i="5" s="1"/>
  <c r="I25" i="5"/>
  <c r="J25" i="5" s="1"/>
  <c r="G25" i="5"/>
  <c r="H25" i="5" s="1"/>
  <c r="E25" i="5"/>
  <c r="F25" i="5" s="1"/>
  <c r="I23" i="5"/>
  <c r="J23" i="5" s="1"/>
  <c r="G23" i="5"/>
  <c r="H23" i="5" s="1"/>
  <c r="E23" i="5"/>
  <c r="F23" i="5" s="1"/>
  <c r="I21" i="5"/>
  <c r="J21" i="5" s="1"/>
  <c r="G21" i="5"/>
  <c r="H21" i="5" s="1"/>
  <c r="E21" i="5"/>
  <c r="F21" i="5" s="1"/>
  <c r="I20" i="5"/>
  <c r="J20" i="5" s="1"/>
  <c r="G20" i="5"/>
  <c r="H20" i="5" s="1"/>
  <c r="E20" i="5"/>
  <c r="F20" i="5" s="1"/>
  <c r="I19" i="5"/>
  <c r="J19" i="5" s="1"/>
  <c r="G19" i="5"/>
  <c r="H19" i="5" s="1"/>
  <c r="E19" i="5"/>
  <c r="F19" i="5" s="1"/>
  <c r="I18" i="5"/>
  <c r="J18" i="5" s="1"/>
  <c r="G18" i="5"/>
  <c r="H18" i="5" s="1"/>
  <c r="E18" i="5"/>
  <c r="F18" i="5" s="1"/>
  <c r="I17" i="5"/>
  <c r="J17" i="5" s="1"/>
  <c r="G17" i="5"/>
  <c r="H17" i="5" s="1"/>
  <c r="E17" i="5"/>
  <c r="F17" i="5" s="1"/>
  <c r="I16" i="5"/>
  <c r="J16" i="5" s="1"/>
  <c r="G16" i="5"/>
  <c r="H16" i="5" s="1"/>
  <c r="E16" i="5"/>
  <c r="F16" i="5" s="1"/>
  <c r="I15" i="5"/>
  <c r="G15" i="5"/>
  <c r="E15" i="5"/>
  <c r="I14" i="5"/>
  <c r="G14" i="5"/>
  <c r="E14" i="5"/>
  <c r="I13" i="5"/>
  <c r="J13" i="5" s="1"/>
  <c r="G13" i="5"/>
  <c r="H13" i="5" s="1"/>
  <c r="E13" i="5"/>
  <c r="F13" i="5" s="1"/>
  <c r="I12" i="5"/>
  <c r="J12" i="5" s="1"/>
  <c r="G12" i="5"/>
  <c r="H12" i="5" s="1"/>
  <c r="E12" i="5"/>
  <c r="F12" i="5" s="1"/>
  <c r="I11" i="5"/>
  <c r="J11" i="5" s="1"/>
  <c r="G11" i="5"/>
  <c r="H11" i="5" s="1"/>
  <c r="E11" i="5"/>
  <c r="F11" i="5" s="1"/>
  <c r="I10" i="5"/>
  <c r="J10" i="5" s="1"/>
  <c r="G10" i="5"/>
  <c r="H10" i="5" s="1"/>
  <c r="E10" i="5"/>
  <c r="F10" i="5" s="1"/>
  <c r="I9" i="5"/>
  <c r="J9" i="5" s="1"/>
  <c r="G9" i="5"/>
  <c r="H9" i="5" s="1"/>
  <c r="E9" i="5"/>
  <c r="F9" i="5" s="1"/>
  <c r="D19" i="4"/>
  <c r="D14" i="4"/>
  <c r="D15" i="4" s="1"/>
  <c r="I30" i="4"/>
  <c r="J30" i="4" s="1"/>
  <c r="G30" i="4"/>
  <c r="H30" i="4" s="1"/>
  <c r="E30" i="4"/>
  <c r="F30" i="4" s="1"/>
  <c r="I29" i="4"/>
  <c r="J29" i="4" s="1"/>
  <c r="G29" i="4"/>
  <c r="H29" i="4" s="1"/>
  <c r="E29" i="4"/>
  <c r="F29" i="4" s="1"/>
  <c r="I28" i="4"/>
  <c r="J28" i="4" s="1"/>
  <c r="G28" i="4"/>
  <c r="H28" i="4" s="1"/>
  <c r="E28" i="4"/>
  <c r="F28" i="4" s="1"/>
  <c r="I27" i="4"/>
  <c r="J27" i="4" s="1"/>
  <c r="G27" i="4"/>
  <c r="H27" i="4" s="1"/>
  <c r="E27" i="4"/>
  <c r="F27" i="4" s="1"/>
  <c r="I26" i="4"/>
  <c r="J26" i="4" s="1"/>
  <c r="G26" i="4"/>
  <c r="H26" i="4" s="1"/>
  <c r="E26" i="4"/>
  <c r="F26" i="4" s="1"/>
  <c r="I25" i="4"/>
  <c r="J25" i="4" s="1"/>
  <c r="G25" i="4"/>
  <c r="H25" i="4" s="1"/>
  <c r="E25" i="4"/>
  <c r="F25" i="4" s="1"/>
  <c r="I23" i="4"/>
  <c r="J23" i="4" s="1"/>
  <c r="G23" i="4"/>
  <c r="H23" i="4" s="1"/>
  <c r="E23" i="4"/>
  <c r="F23" i="4" s="1"/>
  <c r="I21" i="4"/>
  <c r="J21" i="4" s="1"/>
  <c r="G21" i="4"/>
  <c r="H21" i="4" s="1"/>
  <c r="E21" i="4"/>
  <c r="F21" i="4" s="1"/>
  <c r="I20" i="4"/>
  <c r="J20" i="4" s="1"/>
  <c r="G20" i="4"/>
  <c r="H20" i="4" s="1"/>
  <c r="E20" i="4"/>
  <c r="F20" i="4" s="1"/>
  <c r="I19" i="4"/>
  <c r="J19" i="4" s="1"/>
  <c r="G19" i="4"/>
  <c r="E19" i="4"/>
  <c r="I18" i="4"/>
  <c r="J18" i="4" s="1"/>
  <c r="G18" i="4"/>
  <c r="H18" i="4" s="1"/>
  <c r="E18" i="4"/>
  <c r="F18" i="4" s="1"/>
  <c r="I17" i="4"/>
  <c r="J17" i="4" s="1"/>
  <c r="G17" i="4"/>
  <c r="H17" i="4" s="1"/>
  <c r="E17" i="4"/>
  <c r="F17" i="4" s="1"/>
  <c r="I16" i="4"/>
  <c r="J16" i="4" s="1"/>
  <c r="G16" i="4"/>
  <c r="H16" i="4" s="1"/>
  <c r="E16" i="4"/>
  <c r="F16" i="4" s="1"/>
  <c r="I15" i="4"/>
  <c r="G15" i="4"/>
  <c r="E15" i="4"/>
  <c r="I14" i="4"/>
  <c r="G14" i="4"/>
  <c r="E14" i="4"/>
  <c r="I13" i="4"/>
  <c r="J13" i="4" s="1"/>
  <c r="G13" i="4"/>
  <c r="H13" i="4" s="1"/>
  <c r="E13" i="4"/>
  <c r="F13" i="4" s="1"/>
  <c r="I12" i="4"/>
  <c r="J12" i="4" s="1"/>
  <c r="G12" i="4"/>
  <c r="H12" i="4" s="1"/>
  <c r="E12" i="4"/>
  <c r="F12" i="4" s="1"/>
  <c r="I11" i="4"/>
  <c r="J11" i="4" s="1"/>
  <c r="G11" i="4"/>
  <c r="H11" i="4" s="1"/>
  <c r="E11" i="4"/>
  <c r="F11" i="4" s="1"/>
  <c r="I10" i="4"/>
  <c r="J10" i="4" s="1"/>
  <c r="G10" i="4"/>
  <c r="H10" i="4" s="1"/>
  <c r="E10" i="4"/>
  <c r="F10" i="4" s="1"/>
  <c r="I9" i="4"/>
  <c r="J9" i="4" s="1"/>
  <c r="G9" i="4"/>
  <c r="H9" i="4" s="1"/>
  <c r="E9" i="4"/>
  <c r="F9" i="4" s="1"/>
  <c r="D16" i="3"/>
  <c r="D11" i="3"/>
  <c r="D12" i="3" s="1"/>
  <c r="I27" i="3"/>
  <c r="J27" i="3" s="1"/>
  <c r="G27" i="3"/>
  <c r="H27" i="3" s="1"/>
  <c r="E27" i="3"/>
  <c r="F27" i="3" s="1"/>
  <c r="I26" i="3"/>
  <c r="J26" i="3" s="1"/>
  <c r="G26" i="3"/>
  <c r="H26" i="3" s="1"/>
  <c r="E26" i="3"/>
  <c r="F26" i="3" s="1"/>
  <c r="I25" i="3"/>
  <c r="J25" i="3" s="1"/>
  <c r="G25" i="3"/>
  <c r="H25" i="3" s="1"/>
  <c r="E25" i="3"/>
  <c r="F25" i="3" s="1"/>
  <c r="I24" i="3"/>
  <c r="J24" i="3" s="1"/>
  <c r="G24" i="3"/>
  <c r="H24" i="3" s="1"/>
  <c r="E24" i="3"/>
  <c r="F24" i="3" s="1"/>
  <c r="I23" i="3"/>
  <c r="J23" i="3" s="1"/>
  <c r="G23" i="3"/>
  <c r="H23" i="3" s="1"/>
  <c r="E23" i="3"/>
  <c r="F23" i="3" s="1"/>
  <c r="I22" i="3"/>
  <c r="J22" i="3" s="1"/>
  <c r="G22" i="3"/>
  <c r="H22" i="3" s="1"/>
  <c r="E22" i="3"/>
  <c r="F22" i="3" s="1"/>
  <c r="I20" i="3"/>
  <c r="J20" i="3" s="1"/>
  <c r="G20" i="3"/>
  <c r="H20" i="3" s="1"/>
  <c r="E20" i="3"/>
  <c r="F20" i="3" s="1"/>
  <c r="I18" i="3"/>
  <c r="J18" i="3" s="1"/>
  <c r="G18" i="3"/>
  <c r="H18" i="3" s="1"/>
  <c r="E18" i="3"/>
  <c r="F18" i="3" s="1"/>
  <c r="I17" i="3"/>
  <c r="J17" i="3" s="1"/>
  <c r="G17" i="3"/>
  <c r="H17" i="3" s="1"/>
  <c r="E17" i="3"/>
  <c r="F17" i="3" s="1"/>
  <c r="I16" i="3"/>
  <c r="G16" i="3"/>
  <c r="E16" i="3"/>
  <c r="I15" i="3"/>
  <c r="J15" i="3" s="1"/>
  <c r="G15" i="3"/>
  <c r="H15" i="3" s="1"/>
  <c r="E15" i="3"/>
  <c r="F15" i="3" s="1"/>
  <c r="I14" i="3"/>
  <c r="J14" i="3" s="1"/>
  <c r="G14" i="3"/>
  <c r="H14" i="3" s="1"/>
  <c r="E14" i="3"/>
  <c r="F14" i="3" s="1"/>
  <c r="I13" i="3"/>
  <c r="J13" i="3" s="1"/>
  <c r="G13" i="3"/>
  <c r="H13" i="3" s="1"/>
  <c r="E13" i="3"/>
  <c r="F13" i="3" s="1"/>
  <c r="I12" i="3"/>
  <c r="G12" i="3"/>
  <c r="E12" i="3"/>
  <c r="I11" i="3"/>
  <c r="G11" i="3"/>
  <c r="E11" i="3"/>
  <c r="I10" i="3"/>
  <c r="J10" i="3" s="1"/>
  <c r="G10" i="3"/>
  <c r="H10" i="3" s="1"/>
  <c r="E10" i="3"/>
  <c r="F10" i="3" s="1"/>
  <c r="I9" i="3"/>
  <c r="J9" i="3" s="1"/>
  <c r="G9" i="3"/>
  <c r="H9" i="3" s="1"/>
  <c r="E9" i="3"/>
  <c r="F9" i="3" s="1"/>
  <c r="I30" i="2"/>
  <c r="J30" i="2" s="1"/>
  <c r="G30" i="2"/>
  <c r="H30" i="2" s="1"/>
  <c r="E30" i="2"/>
  <c r="F30" i="2" s="1"/>
  <c r="I29" i="2"/>
  <c r="J29" i="2" s="1"/>
  <c r="G29" i="2"/>
  <c r="H29" i="2" s="1"/>
  <c r="E29" i="2"/>
  <c r="F29" i="2" s="1"/>
  <c r="I28" i="2"/>
  <c r="J28" i="2" s="1"/>
  <c r="G28" i="2"/>
  <c r="H28" i="2" s="1"/>
  <c r="E28" i="2"/>
  <c r="F28" i="2" s="1"/>
  <c r="I27" i="2"/>
  <c r="J27" i="2" s="1"/>
  <c r="G27" i="2"/>
  <c r="H27" i="2" s="1"/>
  <c r="E27" i="2"/>
  <c r="F27" i="2" s="1"/>
  <c r="I26" i="2"/>
  <c r="J26" i="2" s="1"/>
  <c r="G26" i="2"/>
  <c r="H26" i="2" s="1"/>
  <c r="E26" i="2"/>
  <c r="F26" i="2" s="1"/>
  <c r="I25" i="2"/>
  <c r="J25" i="2" s="1"/>
  <c r="G25" i="2"/>
  <c r="H25" i="2" s="1"/>
  <c r="E25" i="2"/>
  <c r="F25" i="2" s="1"/>
  <c r="E10" i="2"/>
  <c r="F10" i="2" s="1"/>
  <c r="G10" i="2"/>
  <c r="H10" i="2" s="1"/>
  <c r="I10" i="2"/>
  <c r="J10" i="2" s="1"/>
  <c r="E11" i="2"/>
  <c r="F11" i="2" s="1"/>
  <c r="G11" i="2"/>
  <c r="H11" i="2" s="1"/>
  <c r="I11" i="2"/>
  <c r="J11" i="2" s="1"/>
  <c r="E12" i="2"/>
  <c r="F12" i="2" s="1"/>
  <c r="G12" i="2"/>
  <c r="H12" i="2" s="1"/>
  <c r="I12" i="2"/>
  <c r="J12" i="2" s="1"/>
  <c r="E13" i="2"/>
  <c r="F13" i="2" s="1"/>
  <c r="G13" i="2"/>
  <c r="H13" i="2" s="1"/>
  <c r="I13" i="2"/>
  <c r="J13" i="2" s="1"/>
  <c r="E14" i="2"/>
  <c r="G14" i="2"/>
  <c r="I14" i="2"/>
  <c r="E15" i="2"/>
  <c r="G15" i="2"/>
  <c r="I15" i="2"/>
  <c r="E16" i="2"/>
  <c r="F16" i="2" s="1"/>
  <c r="G16" i="2"/>
  <c r="H16" i="2" s="1"/>
  <c r="I16" i="2"/>
  <c r="J16" i="2" s="1"/>
  <c r="E17" i="2"/>
  <c r="F17" i="2" s="1"/>
  <c r="G17" i="2"/>
  <c r="H17" i="2" s="1"/>
  <c r="I17" i="2"/>
  <c r="J17" i="2" s="1"/>
  <c r="E18" i="2"/>
  <c r="F18" i="2" s="1"/>
  <c r="G18" i="2"/>
  <c r="H18" i="2" s="1"/>
  <c r="I18" i="2"/>
  <c r="J18" i="2" s="1"/>
  <c r="E19" i="2"/>
  <c r="G19" i="2"/>
  <c r="I19" i="2"/>
  <c r="E20" i="2"/>
  <c r="F20" i="2" s="1"/>
  <c r="G20" i="2"/>
  <c r="H20" i="2" s="1"/>
  <c r="I20" i="2"/>
  <c r="J20" i="2" s="1"/>
  <c r="E21" i="2"/>
  <c r="F21" i="2" s="1"/>
  <c r="G21" i="2"/>
  <c r="H21" i="2" s="1"/>
  <c r="I21" i="2"/>
  <c r="J21" i="2" s="1"/>
  <c r="E23" i="2"/>
  <c r="F23" i="2" s="1"/>
  <c r="G23" i="2"/>
  <c r="H23" i="2" s="1"/>
  <c r="I23" i="2"/>
  <c r="J23" i="2" s="1"/>
  <c r="E9" i="2"/>
  <c r="F9" i="2" s="1"/>
  <c r="G9" i="2"/>
  <c r="H9" i="2" s="1"/>
  <c r="I9" i="2"/>
  <c r="J9" i="2" s="1"/>
  <c r="D19" i="2"/>
  <c r="D14" i="2"/>
  <c r="D15" i="2" s="1"/>
  <c r="K35" i="1" l="1"/>
  <c r="K36" i="1" s="1"/>
  <c r="K19" i="5"/>
  <c r="J14" i="5"/>
  <c r="J18" i="6"/>
  <c r="F19" i="4"/>
  <c r="K19" i="7"/>
  <c r="K23" i="7"/>
  <c r="H21" i="7"/>
  <c r="H39" i="7" s="1"/>
  <c r="K33" i="7"/>
  <c r="J14" i="2"/>
  <c r="F11" i="3"/>
  <c r="K10" i="7"/>
  <c r="H19" i="4"/>
  <c r="K19" i="4" s="1"/>
  <c r="H14" i="5"/>
  <c r="F21" i="7"/>
  <c r="K21" i="5"/>
  <c r="K37" i="7"/>
  <c r="K26" i="5"/>
  <c r="K29" i="7"/>
  <c r="K20" i="5"/>
  <c r="K34" i="7"/>
  <c r="F14" i="2"/>
  <c r="K18" i="5"/>
  <c r="K30" i="7"/>
  <c r="K28" i="7"/>
  <c r="J21" i="7"/>
  <c r="K17" i="7"/>
  <c r="K25" i="2"/>
  <c r="J16" i="3"/>
  <c r="F14" i="4"/>
  <c r="K25" i="5"/>
  <c r="K27" i="5"/>
  <c r="H18" i="6"/>
  <c r="K35" i="7"/>
  <c r="K38" i="7"/>
  <c r="K31" i="7"/>
  <c r="K22" i="7"/>
  <c r="K18" i="7"/>
  <c r="K25" i="7"/>
  <c r="K20" i="7"/>
  <c r="K16" i="7"/>
  <c r="K36" i="7"/>
  <c r="K15" i="7"/>
  <c r="K13" i="7"/>
  <c r="K11" i="7"/>
  <c r="K14" i="7"/>
  <c r="K12" i="7"/>
  <c r="K32" i="7"/>
  <c r="K9" i="7"/>
  <c r="K27" i="7"/>
  <c r="K32" i="6"/>
  <c r="K33" i="6"/>
  <c r="K28" i="6"/>
  <c r="K34" i="6"/>
  <c r="K31" i="6"/>
  <c r="K26" i="6"/>
  <c r="K30" i="6"/>
  <c r="K27" i="6"/>
  <c r="K25" i="6"/>
  <c r="K29" i="6"/>
  <c r="K24" i="6"/>
  <c r="K17" i="6"/>
  <c r="K10" i="6"/>
  <c r="K14" i="6"/>
  <c r="J12" i="6"/>
  <c r="K19" i="6"/>
  <c r="K16" i="6"/>
  <c r="K22" i="6"/>
  <c r="K11" i="6"/>
  <c r="F12" i="6"/>
  <c r="K15" i="6"/>
  <c r="H12" i="6"/>
  <c r="H13" i="6"/>
  <c r="K9" i="6"/>
  <c r="K20" i="6"/>
  <c r="F13" i="6"/>
  <c r="J13" i="6"/>
  <c r="K28" i="5"/>
  <c r="H15" i="5"/>
  <c r="K12" i="5"/>
  <c r="K13" i="5"/>
  <c r="F14" i="5"/>
  <c r="K14" i="5" s="1"/>
  <c r="K23" i="5"/>
  <c r="K17" i="5"/>
  <c r="K29" i="5"/>
  <c r="K30" i="5"/>
  <c r="K11" i="5"/>
  <c r="J15" i="5"/>
  <c r="J31" i="5" s="1"/>
  <c r="F15" i="5"/>
  <c r="K10" i="5"/>
  <c r="K16" i="5"/>
  <c r="K9" i="5"/>
  <c r="K25" i="4"/>
  <c r="K26" i="4"/>
  <c r="K27" i="4"/>
  <c r="K28" i="4"/>
  <c r="K29" i="4"/>
  <c r="K30" i="4"/>
  <c r="K12" i="4"/>
  <c r="H14" i="4"/>
  <c r="J14" i="4"/>
  <c r="K16" i="4"/>
  <c r="K17" i="4"/>
  <c r="K18" i="4"/>
  <c r="K23" i="4"/>
  <c r="F15" i="4"/>
  <c r="K10" i="4"/>
  <c r="K9" i="4"/>
  <c r="J15" i="4"/>
  <c r="J31" i="4" s="1"/>
  <c r="K21" i="4"/>
  <c r="K11" i="4"/>
  <c r="K13" i="4"/>
  <c r="H15" i="4"/>
  <c r="K20" i="4"/>
  <c r="K26" i="3"/>
  <c r="K23" i="3"/>
  <c r="K24" i="3"/>
  <c r="K22" i="3"/>
  <c r="H12" i="3"/>
  <c r="H11" i="3"/>
  <c r="J11" i="3"/>
  <c r="K10" i="3"/>
  <c r="K17" i="3"/>
  <c r="K25" i="3"/>
  <c r="K27" i="3"/>
  <c r="F16" i="3"/>
  <c r="H16" i="3"/>
  <c r="K20" i="3"/>
  <c r="K9" i="3"/>
  <c r="J12" i="3"/>
  <c r="F12" i="3"/>
  <c r="K14" i="3"/>
  <c r="K15" i="3"/>
  <c r="K18" i="3"/>
  <c r="K13" i="3"/>
  <c r="K30" i="2"/>
  <c r="K26" i="2"/>
  <c r="K27" i="2"/>
  <c r="K28" i="2"/>
  <c r="K29" i="2"/>
  <c r="J15" i="2"/>
  <c r="J19" i="2"/>
  <c r="H15" i="2"/>
  <c r="H14" i="2"/>
  <c r="F19" i="2"/>
  <c r="H19" i="2"/>
  <c r="F15" i="2"/>
  <c r="K20" i="2"/>
  <c r="K16" i="2"/>
  <c r="K17" i="2"/>
  <c r="K13" i="2"/>
  <c r="K12" i="2"/>
  <c r="K10" i="2"/>
  <c r="K11" i="2"/>
  <c r="K23" i="2"/>
  <c r="K18" i="2"/>
  <c r="K21" i="2"/>
  <c r="K9" i="2"/>
  <c r="K18" i="6" l="1"/>
  <c r="H31" i="2"/>
  <c r="H31" i="5"/>
  <c r="K12" i="3"/>
  <c r="H28" i="3"/>
  <c r="K14" i="4"/>
  <c r="K21" i="7"/>
  <c r="K19" i="2"/>
  <c r="J31" i="2"/>
  <c r="K11" i="3"/>
  <c r="K14" i="2"/>
  <c r="F31" i="2"/>
  <c r="H35" i="6"/>
  <c r="K15" i="2"/>
  <c r="K39" i="7"/>
  <c r="K40" i="7" s="1"/>
  <c r="K41" i="7" s="1"/>
  <c r="K42" i="7" s="1"/>
  <c r="K43" i="7" s="1"/>
  <c r="K44" i="7" s="1"/>
  <c r="K45" i="7" s="1"/>
  <c r="K46" i="7" s="1"/>
  <c r="K47" i="7" s="1"/>
  <c r="C11" i="8" s="1"/>
  <c r="J39" i="7"/>
  <c r="F39" i="7"/>
  <c r="J35" i="6"/>
  <c r="K12" i="6"/>
  <c r="K13" i="6"/>
  <c r="F35" i="6"/>
  <c r="F31" i="5"/>
  <c r="K15" i="5"/>
  <c r="K31" i="5" s="1"/>
  <c r="K32" i="5" s="1"/>
  <c r="K33" i="5" s="1"/>
  <c r="K34" i="5" s="1"/>
  <c r="K35" i="5" s="1"/>
  <c r="K36" i="5" s="1"/>
  <c r="K37" i="5" s="1"/>
  <c r="K38" i="5" s="1"/>
  <c r="K39" i="5" s="1"/>
  <c r="C12" i="8" s="1"/>
  <c r="H31" i="4"/>
  <c r="K15" i="4"/>
  <c r="K31" i="4" s="1"/>
  <c r="K32" i="4" s="1"/>
  <c r="K33" i="4" s="1"/>
  <c r="K34" i="4" s="1"/>
  <c r="K35" i="4" s="1"/>
  <c r="K36" i="4" s="1"/>
  <c r="K37" i="4" s="1"/>
  <c r="K38" i="4" s="1"/>
  <c r="K39" i="4" s="1"/>
  <c r="C9" i="8" s="1"/>
  <c r="F31" i="4"/>
  <c r="J28" i="3"/>
  <c r="K16" i="3"/>
  <c r="K28" i="3" s="1"/>
  <c r="K29" i="3" s="1"/>
  <c r="K30" i="3" s="1"/>
  <c r="K31" i="3" s="1"/>
  <c r="K32" i="3" s="1"/>
  <c r="K33" i="3" s="1"/>
  <c r="K34" i="3" s="1"/>
  <c r="K35" i="3" s="1"/>
  <c r="K36" i="3" s="1"/>
  <c r="C8" i="8" s="1"/>
  <c r="F28" i="3"/>
  <c r="K31" i="2" l="1"/>
  <c r="K32" i="2" s="1"/>
  <c r="K33" i="2" s="1"/>
  <c r="K34" i="2" s="1"/>
  <c r="K35" i="2" s="1"/>
  <c r="K36" i="2" s="1"/>
  <c r="K37" i="2" s="1"/>
  <c r="K38" i="2" s="1"/>
  <c r="K39" i="2" s="1"/>
  <c r="C7" i="8" s="1"/>
  <c r="K35" i="6"/>
  <c r="K36" i="6" s="1"/>
  <c r="K37" i="6" s="1"/>
  <c r="K38" i="6" s="1"/>
  <c r="K39" i="6" s="1"/>
  <c r="K40" i="6" l="1"/>
  <c r="K41" i="6" s="1"/>
  <c r="K42" i="6" l="1"/>
  <c r="K43" i="6" s="1"/>
  <c r="C10" i="8" s="1"/>
  <c r="C6" i="8" l="1"/>
  <c r="C13" i="8" s="1"/>
</calcChain>
</file>

<file path=xl/comments1.xml><?xml version="1.0" encoding="utf-8"?>
<comments xmlns="http://schemas.openxmlformats.org/spreadsheetml/2006/main">
  <authors>
    <author>Author</author>
  </authors>
  <commentList>
    <comment ref="D3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გთხოვთ ჩაწეროთ თქვენი პროცენტი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გთხოვთ ჩაწეროთ თქვენი პროცენტი</t>
        </r>
      </text>
    </comment>
  </commentList>
</comments>
</file>

<file path=xl/sharedStrings.xml><?xml version="1.0" encoding="utf-8"?>
<sst xmlns="http://schemas.openxmlformats.org/spreadsheetml/2006/main" count="504" uniqueCount="112">
  <si>
    <t xml:space="preserve">ხარჯთაღრიცხვა       </t>
  </si>
  <si>
    <t>N</t>
  </si>
  <si>
    <t>სამუშაოების ჩამონათვალი</t>
  </si>
  <si>
    <t>განზომილება</t>
  </si>
  <si>
    <t>რაოდენობა</t>
  </si>
  <si>
    <t>მასალა</t>
  </si>
  <si>
    <t>ხელფასი</t>
  </si>
  <si>
    <t>ტრანსპორტი</t>
  </si>
  <si>
    <t xml:space="preserve">ჯამი </t>
  </si>
  <si>
    <t>ერთ. ფასი</t>
  </si>
  <si>
    <t>ჯამი</t>
  </si>
  <si>
    <t>ზედნადები ხარჯები 8%</t>
  </si>
  <si>
    <t>გეგმიური დაგროვება 6%</t>
  </si>
  <si>
    <t>დღგ 18%</t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</si>
  <si>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H0,6XL0.6</t>
    </r>
  </si>
  <si>
    <t>cali</t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</si>
  <si>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H0,6XL1.0</t>
    </r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</si>
  <si>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H0,6XL1,2</t>
    </r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</si>
  <si>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H0,6XL1,4</t>
    </r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</si>
  <si>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H0,6XL1,8</t>
    </r>
  </si>
  <si>
    <t>radiatoris kuTxovani ventili(pirdapiri da uku)</t>
  </si>
  <si>
    <t>wy.</t>
  </si>
  <si>
    <t>quro gare xraxniT rk/plast d=15/20mm</t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</si>
  <si>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d=20mm</t>
    </r>
  </si>
  <si>
    <t>grZ.m.</t>
  </si>
  <si>
    <r>
      <t xml:space="preserve">minaboWkovani plastmasis </t>
    </r>
    <r>
      <rPr>
        <b/>
        <sz val="10"/>
        <rFont val="AcadNusx"/>
      </rPr>
      <t>milebi d=25mm</t>
    </r>
  </si>
  <si>
    <r>
      <t xml:space="preserve">minaboWkovani plastmasis </t>
    </r>
    <r>
      <rPr>
        <b/>
        <sz val="10"/>
        <rFont val="AcadNusx"/>
      </rPr>
      <t>milebi d=32mm</t>
    </r>
  </si>
  <si>
    <t>plastm samagrebi kedelze d=20-25-32</t>
  </si>
  <si>
    <r>
      <t>burTuliani plastm.</t>
    </r>
    <r>
      <rPr>
        <b/>
        <sz val="10"/>
        <rFont val="AcadNusx"/>
      </rPr>
      <t>ventili d=20mm</t>
    </r>
  </si>
  <si>
    <t>plastmasis fasonuri nawilebi</t>
  </si>
  <si>
    <t>sistemis hidro gamocda</t>
  </si>
  <si>
    <t>erTjeradi</t>
  </si>
  <si>
    <t>kompl</t>
  </si>
  <si>
    <t xml:space="preserve">saqvabisMmowyobiloba </t>
  </si>
  <si>
    <r>
      <rPr>
        <b/>
        <sz val="10"/>
        <rFont val="AcadNusx"/>
      </rPr>
      <t>32</t>
    </r>
    <r>
      <rPr>
        <sz val="10"/>
        <rFont val="AcadNusx"/>
      </rPr>
      <t>kv.t/sT-iani  kedlis daxuruli wvis qvabi sakvamuriT</t>
    </r>
  </si>
  <si>
    <r>
      <t>burTuliani plastm.</t>
    </r>
    <r>
      <rPr>
        <b/>
        <sz val="10"/>
        <rFont val="AcadNusx"/>
      </rPr>
      <t>ventili</t>
    </r>
    <r>
      <rPr>
        <sz val="10"/>
        <rFont val="AcadNusx"/>
      </rPr>
      <t xml:space="preserve"> </t>
    </r>
    <r>
      <rPr>
        <b/>
        <sz val="10"/>
        <rFont val="AcadNusx"/>
      </rPr>
      <t>d=25mm</t>
    </r>
  </si>
  <si>
    <r>
      <t xml:space="preserve">meqanikuri filtri </t>
    </r>
    <r>
      <rPr>
        <b/>
        <sz val="10"/>
        <rFont val="AcadNusx"/>
      </rPr>
      <t>d=20mm</t>
    </r>
  </si>
  <si>
    <r>
      <t xml:space="preserve">meqanikuri filtri </t>
    </r>
    <r>
      <rPr>
        <b/>
        <sz val="10"/>
        <rFont val="AcadNusx"/>
      </rPr>
      <t>d=25mm</t>
    </r>
  </si>
  <si>
    <t xml:space="preserve">rkinisa da plastmasis fasonuri nawilebi </t>
  </si>
  <si>
    <r>
      <rPr>
        <b/>
        <sz val="10"/>
        <rFont val="AcadNusx"/>
      </rPr>
      <t>32</t>
    </r>
    <r>
      <rPr>
        <sz val="10"/>
        <rFont val="AcadNusx"/>
      </rPr>
      <t>kv.t/sT-iani  kedlis daxuruli wvis qvabi</t>
    </r>
  </si>
  <si>
    <t>dm. r-ni, sof. vardisubnis sabavSvo baRi</t>
  </si>
  <si>
    <t>dm. r-ni, sof. javaxis sabavSvo baRi</t>
  </si>
  <si>
    <t>dm. r-ni, sof. gomareTis sabavSvo baRi</t>
  </si>
  <si>
    <t>dm. r-ni, # 2 sabavSvo baRi</t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</si>
  <si>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H0,6XL1,6</t>
    </r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</si>
  <si>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H0,6XL0.8</t>
    </r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</si>
  <si>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d=40mm</t>
    </r>
  </si>
  <si>
    <r>
      <t>burTuliani plastm.</t>
    </r>
    <r>
      <rPr>
        <b/>
        <sz val="10"/>
        <rFont val="AcadNusx"/>
      </rPr>
      <t>ventili d=25mm</t>
    </r>
  </si>
  <si>
    <r>
      <rPr>
        <b/>
        <sz val="10"/>
        <rFont val="AcadNusx"/>
      </rPr>
      <t>28</t>
    </r>
    <r>
      <rPr>
        <sz val="10"/>
        <rFont val="AcadNusx"/>
      </rPr>
      <t>kv.t/sT-iani  kedlis daxuruli wvis qvabi</t>
    </r>
  </si>
  <si>
    <r>
      <t xml:space="preserve">qseluri sacirkulacio tumbo </t>
    </r>
    <r>
      <rPr>
        <b/>
        <sz val="10"/>
        <rFont val="AcadNusx"/>
      </rPr>
      <t>q=5</t>
    </r>
    <r>
      <rPr>
        <sz val="10"/>
        <rFont val="AcadNusx"/>
      </rPr>
      <t xml:space="preserve"> t, h=5m, (an meti simZl.) </t>
    </r>
    <r>
      <rPr>
        <b/>
        <sz val="10"/>
        <rFont val="AcadNusx"/>
      </rPr>
      <t>d=40</t>
    </r>
    <r>
      <rPr>
        <sz val="10"/>
        <rFont val="AcadNusx"/>
      </rPr>
      <t xml:space="preserve"> mm-iani</t>
    </r>
  </si>
  <si>
    <t>safarToebeli membranuli avzi 50 litriani</t>
  </si>
  <si>
    <t>gadasvla metalidan plastmasze 40/50mm (didi diam)</t>
  </si>
  <si>
    <r>
      <t>burTuliani plastm.</t>
    </r>
    <r>
      <rPr>
        <b/>
        <sz val="10"/>
        <rFont val="AcadNusx"/>
      </rPr>
      <t>ventili</t>
    </r>
    <r>
      <rPr>
        <sz val="10"/>
        <rFont val="AcadNusx"/>
      </rPr>
      <t xml:space="preserve"> </t>
    </r>
    <r>
      <rPr>
        <b/>
        <sz val="10"/>
        <rFont val="AcadNusx"/>
      </rPr>
      <t>d=32mm</t>
    </r>
  </si>
  <si>
    <r>
      <t xml:space="preserve">urduli milyel-miltuCiT da sainstalacio qanCebiT </t>
    </r>
    <r>
      <rPr>
        <b/>
        <sz val="10"/>
        <rFont val="AcadNusx"/>
      </rPr>
      <t>d=40mm</t>
    </r>
  </si>
  <si>
    <t>Termomanometri</t>
  </si>
  <si>
    <t>avtomaturi haergamSvebi (vantusi)</t>
  </si>
  <si>
    <t>dm. r-ni, # 1 sabavSvo baRi</t>
  </si>
  <si>
    <t>dm. r-ni, sof. maSaveras sabavSvo baRi</t>
  </si>
  <si>
    <r>
      <t xml:space="preserve">minaboWkovani plastmasis </t>
    </r>
    <r>
      <rPr>
        <b/>
        <sz val="10"/>
        <rFont val="AcadNusx"/>
      </rPr>
      <t>milebi d=40mm</t>
    </r>
  </si>
  <si>
    <r>
      <rPr>
        <b/>
        <sz val="10"/>
        <rFont val="AcadNusx"/>
      </rPr>
      <t>45</t>
    </r>
    <r>
      <rPr>
        <sz val="10"/>
        <rFont val="AcadNusx"/>
      </rPr>
      <t>kv.t/sT-iani  kedlis sakondesacio daxuruli wvis qvabi sakvamuriT</t>
    </r>
  </si>
  <si>
    <r>
      <t xml:space="preserve">qseluri sacirkulacio tumbo </t>
    </r>
    <r>
      <rPr>
        <b/>
        <sz val="10"/>
        <rFont val="AcadNusx"/>
      </rPr>
      <t>q=8</t>
    </r>
    <r>
      <rPr>
        <sz val="10"/>
        <rFont val="AcadNusx"/>
      </rPr>
      <t xml:space="preserve"> t, h=8m, (an meti simZl.) </t>
    </r>
    <r>
      <rPr>
        <b/>
        <sz val="10"/>
        <rFont val="AcadNusx"/>
      </rPr>
      <t>d=50</t>
    </r>
    <r>
      <rPr>
        <sz val="10"/>
        <rFont val="AcadNusx"/>
      </rPr>
      <t xml:space="preserve"> mm-iani</t>
    </r>
  </si>
  <si>
    <r>
      <t>burTuliani plastm.</t>
    </r>
    <r>
      <rPr>
        <b/>
        <sz val="10"/>
        <rFont val="AcadNusx"/>
      </rPr>
      <t>ventili</t>
    </r>
    <r>
      <rPr>
        <sz val="10"/>
        <rFont val="AcadNusx"/>
      </rPr>
      <t xml:space="preserve"> </t>
    </r>
    <r>
      <rPr>
        <b/>
        <sz val="10"/>
        <rFont val="AcadNusx"/>
      </rPr>
      <t>d=40mm</t>
    </r>
  </si>
  <si>
    <r>
      <t xml:space="preserve">urduli milyel-miltuCiT da sainstalacio qanCebiT </t>
    </r>
    <r>
      <rPr>
        <b/>
        <sz val="10"/>
        <rFont val="AcadNusx"/>
      </rPr>
      <t>d=50mm</t>
    </r>
  </si>
  <si>
    <r>
      <t xml:space="preserve">meqanikuri filtri </t>
    </r>
    <r>
      <rPr>
        <b/>
        <sz val="10"/>
        <rFont val="AcadNusx"/>
      </rPr>
      <t>d=50mm</t>
    </r>
  </si>
  <si>
    <t>xarjTaRricxva</t>
  </si>
  <si>
    <t>#</t>
  </si>
  <si>
    <t>d a s a x e l e b a</t>
  </si>
  <si>
    <t>mTliani fasi</t>
  </si>
  <si>
    <t>dmanisis raioni, sofel  ganTiadis sabavSvo baRi</t>
  </si>
  <si>
    <t>dmanisis raioni, sofel gomareTis sabavSvo baRi</t>
  </si>
  <si>
    <t>dmanisis raioni, sofel  javaxis sabavSvo baRi</t>
  </si>
  <si>
    <t>dmanisis raioni, sofeli vardisubnis sabavSvo baRi</t>
  </si>
  <si>
    <t>dmanisis raioni, sofel maSaveras sabavSvo baRi</t>
  </si>
  <si>
    <t>dmanisis #1 sabavSvo baRi</t>
  </si>
  <si>
    <t>dmanisis #2 sabavSvo baRi</t>
  </si>
  <si>
    <t>jami</t>
  </si>
  <si>
    <t xml:space="preserve">Tanxa mocemulia erovnul valutaSi larSi, dRg CaTvliT,  </t>
  </si>
  <si>
    <t>გაუთვალისწინებელი ხარჯები 3%</t>
  </si>
  <si>
    <t>kedelSi milgayvanilobisTis xvrelis gamoWra da amolesva</t>
  </si>
  <si>
    <t xml:space="preserve">დღგ </t>
  </si>
  <si>
    <t>ზედნადები ხარჯები</t>
  </si>
  <si>
    <t>გეგმიური მოგება</t>
  </si>
  <si>
    <t xml:space="preserve"> </t>
  </si>
  <si>
    <r>
      <rPr>
        <b/>
        <sz val="12"/>
        <color theme="1"/>
        <rFont val="Calibri Light"/>
        <family val="2"/>
        <charset val="204"/>
        <scheme val="major"/>
      </rPr>
      <t xml:space="preserve"> </t>
    </r>
    <r>
      <rPr>
        <b/>
        <sz val="12"/>
        <color theme="1"/>
        <rFont val="Calibri Light"/>
        <family val="2"/>
        <scheme val="major"/>
      </rPr>
      <t xml:space="preserve">  ხარჯთაღრიცხვა  </t>
    </r>
    <r>
      <rPr>
        <b/>
        <sz val="8"/>
        <color theme="1"/>
        <rFont val="Calibri Light"/>
        <family val="2"/>
        <charset val="204"/>
        <scheme val="major"/>
      </rPr>
      <t xml:space="preserve">             </t>
    </r>
    <r>
      <rPr>
        <b/>
        <sz val="12"/>
        <color theme="1"/>
        <rFont val="Calibri Light"/>
        <family val="2"/>
        <charset val="204"/>
        <scheme val="major"/>
      </rPr>
      <t xml:space="preserve">   </t>
    </r>
    <r>
      <rPr>
        <b/>
        <sz val="8"/>
        <color theme="1"/>
        <rFont val="Calibri Light"/>
        <family val="2"/>
        <charset val="204"/>
        <scheme val="major"/>
      </rPr>
      <t xml:space="preserve">                                              </t>
    </r>
  </si>
  <si>
    <t>კედლიდან დეკორატიული ქაფის მოხსნა</t>
  </si>
  <si>
    <t>მ2</t>
  </si>
  <si>
    <t>თაბაშირმუყაოს ფილების მოხსნა კედლებიდან</t>
  </si>
  <si>
    <t>გმ</t>
  </si>
  <si>
    <t>საწყობში მეტალოპლასმასის ტიხრის დემონტაჟი</t>
  </si>
  <si>
    <t xml:space="preserve">თაროების დაშლა </t>
  </si>
  <si>
    <t>კომპ</t>
  </si>
  <si>
    <t>ანსტრონგის ჭერზე ფილების შეცვლა</t>
  </si>
  <si>
    <t>კორიდორში თ/მუყაო ფილების მონტაჟი</t>
  </si>
  <si>
    <t>მთავარი გამანაწილებელი ფარის მონტჟი  24- ავტომათტზე</t>
  </si>
  <si>
    <t>ცალი</t>
  </si>
  <si>
    <t>კაბელი  მრავალჟილა  3*4</t>
  </si>
  <si>
    <t>მეტრი</t>
  </si>
  <si>
    <t>კაბელი  მრავალჟილა  3*2.5</t>
  </si>
  <si>
    <t>კაბელი  მრავალჟილა  3*1.5</t>
  </si>
  <si>
    <t>კაბელარხი  20*40 -ზე</t>
  </si>
  <si>
    <t>ავტომატი  1-p  16-a</t>
  </si>
  <si>
    <t>avtomati  1p  25-a</t>
  </si>
  <si>
    <t>avtomati  1p  45-a</t>
  </si>
  <si>
    <t>CanrTveli orklaviSiani</t>
  </si>
  <si>
    <t>CanrTveli erTklaviSiani</t>
  </si>
  <si>
    <t xml:space="preserve">savarcxeli </t>
  </si>
  <si>
    <t>damxmare masalebi</t>
  </si>
  <si>
    <t>komp</t>
  </si>
  <si>
    <t>kedlebis damuSAveba da SeRebva</t>
  </si>
  <si>
    <t>m2</t>
  </si>
  <si>
    <t>arsebuli avtomatebis da CamrTvelebis montaJi</t>
  </si>
  <si>
    <t>sanaTebis  montaJi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</si>
</sst>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_р_._-;\-* #,##0_р_._-;_-* &quot;-&quot;??_р_._-;_-@_-"/>
    <numFmt numFmtId="165" formatCode="0.0"/>
    <numFmt numFmtId="166" formatCode="_(* #,##0.0_);_(* \(#,##0.0\);_(* &quot;-&quot;?_);_(@_)"/>
    <numFmt numFmtId="167" formatCode="_(* #,##0.0_);_(* \(#,##0.0\);_(* &quot;-&quot;??_);_(@_)"/>
    <numFmt numFmtId="168" formatCode="_-* #,##0.0_р_._-;\-* #,##0.0_р_._-;_-* &quot;-&quot;??_р_._-;_-@_-"/>
    <numFmt numFmtId="169" formatCode="_-* #,##0.00_р_._-;\-* #,##0.00_р_._-;_-* &quot;-&quot;??_р_.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cad Nusx Geo"/>
      <family val="2"/>
    </font>
    <font>
      <b/>
      <sz val="16"/>
      <color theme="1"/>
      <name val="Acad Nusx Geo"/>
      <family val="2"/>
    </font>
    <font>
      <b/>
      <sz val="11"/>
      <color theme="1"/>
      <name val="Acad Nusx Geo"/>
      <family val="2"/>
    </font>
    <font>
      <b/>
      <sz val="12"/>
      <color theme="1"/>
      <name val="Acad Nusx Geo"/>
      <family val="2"/>
    </font>
    <font>
      <sz val="9"/>
      <color theme="1"/>
      <name val="Acad Nusx Geo"/>
      <family val="2"/>
    </font>
    <font>
      <sz val="9"/>
      <color rgb="FF000000"/>
      <name val="Acad Nusx Geo"/>
      <family val="2"/>
    </font>
    <font>
      <b/>
      <sz val="9"/>
      <color theme="1"/>
      <name val="Acad Nusx Geo"/>
      <family val="2"/>
    </font>
    <font>
      <sz val="8"/>
      <color theme="1"/>
      <name val="Acad Nusx Geo"/>
      <family val="2"/>
    </font>
    <font>
      <b/>
      <sz val="10"/>
      <color theme="1"/>
      <name val="Acad Nusx Geo"/>
      <family val="2"/>
    </font>
    <font>
      <b/>
      <sz val="8"/>
      <color theme="1"/>
      <name val="Acad Nusx Geo"/>
      <family val="2"/>
    </font>
    <font>
      <sz val="10"/>
      <name val="AcadNusx"/>
    </font>
    <font>
      <sz val="10"/>
      <color indexed="8"/>
      <name val="Avaza"/>
      <family val="2"/>
    </font>
    <font>
      <sz val="10"/>
      <color indexed="8"/>
      <name val="Arial"/>
      <family val="2"/>
      <charset val="204"/>
    </font>
    <font>
      <sz val="10"/>
      <color indexed="8"/>
      <name val="AcadNusx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cadNusx"/>
    </font>
    <font>
      <sz val="10"/>
      <name val="Arial"/>
      <family val="2"/>
    </font>
    <font>
      <sz val="9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cadNusx"/>
    </font>
    <font>
      <sz val="10"/>
      <color rgb="FF00B050"/>
      <name val="AcadNusx"/>
    </font>
    <font>
      <b/>
      <sz val="10"/>
      <color indexed="8"/>
      <name val="AcadNusx"/>
    </font>
    <font>
      <sz val="8"/>
      <color indexed="8"/>
      <name val="Avaza"/>
      <family val="2"/>
    </font>
    <font>
      <sz val="8"/>
      <color indexed="8"/>
      <name val="AcadNusx"/>
    </font>
    <font>
      <b/>
      <sz val="8"/>
      <color indexed="8"/>
      <name val="Avaza Mtavruli"/>
      <family val="2"/>
    </font>
    <font>
      <b/>
      <sz val="11"/>
      <color theme="1"/>
      <name val="Acad Nusx Geo"/>
      <family val="2"/>
    </font>
    <font>
      <sz val="10"/>
      <color rgb="FF000000"/>
      <name val="Acad Nusx Geo"/>
      <family val="2"/>
    </font>
    <font>
      <sz val="10"/>
      <color theme="1"/>
      <name val="Acad Nusx Geo"/>
      <family val="2"/>
    </font>
    <font>
      <b/>
      <sz val="10"/>
      <color theme="1"/>
      <name val="Acad Nusx Geo"/>
      <family val="2"/>
    </font>
    <font>
      <b/>
      <sz val="8"/>
      <color theme="1"/>
      <name val="Calibri Light"/>
      <family val="2"/>
      <charset val="204"/>
      <scheme val="major"/>
    </font>
    <font>
      <sz val="8"/>
      <name val="AcadNusx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cadNusx"/>
    </font>
    <font>
      <sz val="8"/>
      <color rgb="FF000000"/>
      <name val="Acad Nusx Geo"/>
      <family val="2"/>
    </font>
    <font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charset val="204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</cellStyleXfs>
  <cellXfs count="136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Fill="1" applyBorder="1" applyAlignment="1">
      <alignment wrapText="1"/>
    </xf>
    <xf numFmtId="9" fontId="12" fillId="0" borderId="1" xfId="2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top"/>
    </xf>
    <xf numFmtId="0" fontId="12" fillId="0" borderId="1" xfId="0" applyFont="1" applyBorder="1" applyAlignment="1" applyProtection="1">
      <alignment vertical="top" wrapText="1"/>
    </xf>
    <xf numFmtId="0" fontId="12" fillId="0" borderId="1" xfId="0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top"/>
    </xf>
    <xf numFmtId="0" fontId="12" fillId="0" borderId="1" xfId="0" applyFont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2" fillId="0" borderId="1" xfId="3" applyFont="1" applyFill="1" applyBorder="1" applyAlignment="1" applyProtection="1">
      <alignment horizontal="center" vertical="top" wrapText="1"/>
    </xf>
    <xf numFmtId="164" fontId="17" fillId="2" borderId="1" xfId="1" applyNumberFormat="1" applyFont="1" applyFill="1" applyBorder="1" applyAlignment="1" applyProtection="1">
      <alignment vertical="center"/>
      <protection locked="0"/>
    </xf>
    <xf numFmtId="165" fontId="17" fillId="0" borderId="1" xfId="1" applyNumberFormat="1" applyFont="1" applyFill="1" applyBorder="1" applyAlignment="1" applyProtection="1">
      <alignment vertical="center"/>
      <protection locked="0"/>
    </xf>
    <xf numFmtId="165" fontId="21" fillId="0" borderId="0" xfId="0" applyNumberFormat="1" applyFont="1"/>
    <xf numFmtId="0" fontId="22" fillId="0" borderId="1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0" fillId="0" borderId="0" xfId="0" applyFont="1"/>
    <xf numFmtId="164" fontId="22" fillId="0" borderId="1" xfId="0" applyNumberFormat="1" applyFont="1" applyBorder="1" applyAlignment="1">
      <alignment horizontal="center" wrapText="1"/>
    </xf>
    <xf numFmtId="43" fontId="22" fillId="0" borderId="1" xfId="0" applyNumberFormat="1" applyFont="1" applyBorder="1" applyAlignment="1">
      <alignment horizontal="center" wrapText="1"/>
    </xf>
    <xf numFmtId="9" fontId="12" fillId="0" borderId="0" xfId="2" applyFont="1" applyFill="1" applyProtection="1">
      <protection locked="0"/>
    </xf>
    <xf numFmtId="43" fontId="24" fillId="0" borderId="1" xfId="0" applyNumberFormat="1" applyFont="1" applyBorder="1" applyAlignment="1">
      <alignment horizontal="center" wrapText="1"/>
    </xf>
    <xf numFmtId="43" fontId="2" fillId="0" borderId="0" xfId="0" applyNumberFormat="1" applyFont="1"/>
    <xf numFmtId="164" fontId="12" fillId="2" borderId="1" xfId="1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Protection="1">
      <protection locked="0"/>
    </xf>
    <xf numFmtId="0" fontId="12" fillId="0" borderId="1" xfId="0" applyNumberFormat="1" applyFont="1" applyBorder="1" applyAlignment="1" applyProtection="1">
      <alignment horizontal="left" vertical="center" wrapText="1"/>
    </xf>
    <xf numFmtId="167" fontId="22" fillId="0" borderId="1" xfId="0" applyNumberFormat="1" applyFont="1" applyBorder="1" applyAlignment="1">
      <alignment horizontal="center" wrapText="1"/>
    </xf>
    <xf numFmtId="164" fontId="12" fillId="2" borderId="1" xfId="1" applyNumberFormat="1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</xf>
    <xf numFmtId="164" fontId="12" fillId="0" borderId="0" xfId="1" applyNumberFormat="1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25" fillId="0" borderId="0" xfId="4" applyFont="1" applyAlignment="1" applyProtection="1">
      <alignment horizontal="center"/>
      <protection locked="0"/>
    </xf>
    <xf numFmtId="164" fontId="26" fillId="5" borderId="1" xfId="1" applyNumberFormat="1" applyFont="1" applyFill="1" applyBorder="1" applyAlignment="1" applyProtection="1">
      <alignment horizontal="center" vertical="top"/>
      <protection locked="0"/>
    </xf>
    <xf numFmtId="0" fontId="27" fillId="0" borderId="1" xfId="0" applyFont="1" applyBorder="1" applyAlignment="1" applyProtection="1">
      <alignment horizontal="center"/>
      <protection locked="0"/>
    </xf>
    <xf numFmtId="164" fontId="15" fillId="0" borderId="0" xfId="0" applyNumberFormat="1" applyFont="1" applyProtection="1">
      <protection locked="0"/>
    </xf>
    <xf numFmtId="0" fontId="28" fillId="0" borderId="0" xfId="0" applyFont="1"/>
    <xf numFmtId="166" fontId="29" fillId="0" borderId="0" xfId="0" applyNumberFormat="1" applyFont="1" applyProtection="1">
      <protection locked="0"/>
    </xf>
    <xf numFmtId="0" fontId="30" fillId="0" borderId="0" xfId="0" applyFont="1"/>
    <xf numFmtId="0" fontId="29" fillId="0" borderId="0" xfId="0" applyFont="1" applyProtection="1">
      <protection locked="0"/>
    </xf>
    <xf numFmtId="0" fontId="12" fillId="0" borderId="1" xfId="0" applyNumberFormat="1" applyFont="1" applyFill="1" applyBorder="1" applyAlignment="1" applyProtection="1">
      <alignment horizontal="left" vertical="top" wrapText="1"/>
    </xf>
    <xf numFmtId="166" fontId="17" fillId="0" borderId="1" xfId="1" applyNumberFormat="1" applyFont="1" applyFill="1" applyBorder="1" applyAlignment="1" applyProtection="1">
      <alignment vertical="center"/>
      <protection locked="0"/>
    </xf>
    <xf numFmtId="166" fontId="16" fillId="0" borderId="0" xfId="0" applyNumberFormat="1" applyFont="1" applyProtection="1">
      <protection locked="0"/>
    </xf>
    <xf numFmtId="0" fontId="2" fillId="0" borderId="0" xfId="0" applyFont="1" applyAlignment="1">
      <alignment vertical="center"/>
    </xf>
    <xf numFmtId="0" fontId="31" fillId="0" borderId="0" xfId="0" applyFont="1" applyBorder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3" fillId="0" borderId="0" xfId="0" applyFont="1"/>
    <xf numFmtId="0" fontId="33" fillId="0" borderId="0" xfId="0" applyFont="1" applyBorder="1" applyAlignment="1">
      <alignment horizontal="center" wrapText="1"/>
    </xf>
    <xf numFmtId="0" fontId="12" fillId="0" borderId="0" xfId="0" applyFont="1" applyAlignment="1"/>
    <xf numFmtId="0" fontId="34" fillId="0" borderId="0" xfId="0" applyFont="1" applyBorder="1"/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6" fillId="6" borderId="1" xfId="0" applyNumberFormat="1" applyFont="1" applyFill="1" applyBorder="1" applyAlignment="1" applyProtection="1">
      <alignment horizontal="center" vertical="center"/>
    </xf>
    <xf numFmtId="0" fontId="36" fillId="6" borderId="1" xfId="0" applyFont="1" applyFill="1" applyBorder="1" applyAlignment="1" applyProtection="1">
      <alignment vertical="center" wrapText="1"/>
    </xf>
    <xf numFmtId="9" fontId="36" fillId="6" borderId="1" xfId="2" applyFont="1" applyFill="1" applyBorder="1" applyAlignment="1" applyProtection="1">
      <alignment horizontal="center" vertical="center"/>
    </xf>
    <xf numFmtId="168" fontId="37" fillId="6" borderId="3" xfId="1" applyNumberFormat="1" applyFont="1" applyFill="1" applyBorder="1" applyAlignment="1" applyProtection="1">
      <alignment horizontal="center" vertical="center"/>
      <protection locked="0"/>
    </xf>
    <xf numFmtId="169" fontId="38" fillId="6" borderId="1" xfId="0" applyNumberFormat="1" applyFont="1" applyFill="1" applyBorder="1" applyAlignment="1" applyProtection="1">
      <alignment horizontal="center" vertical="center"/>
      <protection locked="0"/>
    </xf>
    <xf numFmtId="169" fontId="37" fillId="6" borderId="1" xfId="1" applyNumberFormat="1" applyFont="1" applyFill="1" applyBorder="1" applyAlignment="1" applyProtection="1">
      <alignment horizontal="center" vertical="center"/>
      <protection locked="0"/>
    </xf>
    <xf numFmtId="169" fontId="39" fillId="6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 applyProtection="1">
      <alignment vertical="center" wrapText="1"/>
    </xf>
    <xf numFmtId="9" fontId="36" fillId="0" borderId="1" xfId="2" applyFont="1" applyFill="1" applyBorder="1" applyAlignment="1" applyProtection="1">
      <alignment horizontal="center" vertical="center"/>
    </xf>
    <xf numFmtId="169" fontId="39" fillId="0" borderId="1" xfId="0" applyNumberFormat="1" applyFont="1" applyBorder="1" applyAlignment="1">
      <alignment horizontal="center" vertical="center" wrapText="1"/>
    </xf>
    <xf numFmtId="168" fontId="39" fillId="0" borderId="1" xfId="0" applyNumberFormat="1" applyFont="1" applyBorder="1" applyAlignment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top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wrapText="1"/>
    </xf>
    <xf numFmtId="0" fontId="39" fillId="0" borderId="1" xfId="0" applyFont="1" applyBorder="1" applyAlignment="1">
      <alignment horizontal="center" vertical="center" wrapText="1"/>
    </xf>
    <xf numFmtId="43" fontId="43" fillId="0" borderId="1" xfId="0" applyNumberFormat="1" applyFont="1" applyBorder="1" applyAlignment="1">
      <alignment horizontal="center" vertical="center" wrapText="1"/>
    </xf>
    <xf numFmtId="43" fontId="39" fillId="0" borderId="1" xfId="0" applyNumberFormat="1" applyFont="1" applyBorder="1" applyAlignment="1">
      <alignment horizontal="center" vertical="center" wrapText="1"/>
    </xf>
    <xf numFmtId="43" fontId="43" fillId="0" borderId="1" xfId="0" applyNumberFormat="1" applyFont="1" applyBorder="1" applyAlignment="1">
      <alignment vertical="center" wrapText="1"/>
    </xf>
    <xf numFmtId="9" fontId="42" fillId="0" borderId="3" xfId="2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9" fontId="39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wrapText="1"/>
    </xf>
    <xf numFmtId="0" fontId="2" fillId="6" borderId="0" xfId="0" applyFont="1" applyFill="1"/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textRotation="90"/>
    </xf>
    <xf numFmtId="0" fontId="11" fillId="0" borderId="4" xfId="0" applyFont="1" applyBorder="1" applyAlignment="1">
      <alignment horizontal="center" textRotation="90"/>
    </xf>
    <xf numFmtId="0" fontId="11" fillId="0" borderId="5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/>
    </xf>
    <xf numFmtId="0" fontId="35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 vertical="center" textRotation="4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textRotation="4"/>
    </xf>
    <xf numFmtId="0" fontId="12" fillId="0" borderId="2" xfId="4" applyNumberFormat="1" applyFont="1" applyFill="1" applyBorder="1" applyAlignment="1" applyProtection="1">
      <alignment horizontal="center" vertical="center"/>
      <protection locked="0"/>
    </xf>
    <xf numFmtId="0" fontId="12" fillId="0" borderId="4" xfId="4" applyNumberFormat="1" applyFont="1" applyFill="1" applyBorder="1" applyAlignment="1" applyProtection="1">
      <alignment horizontal="center" vertical="center"/>
      <protection locked="0"/>
    </xf>
    <xf numFmtId="0" fontId="12" fillId="4" borderId="1" xfId="4" applyFont="1" applyFill="1" applyBorder="1" applyAlignment="1" applyProtection="1">
      <alignment horizontal="center" vertical="center" wrapText="1"/>
      <protection locked="0"/>
    </xf>
    <xf numFmtId="164" fontId="12" fillId="0" borderId="2" xfId="1" applyNumberFormat="1" applyFont="1" applyFill="1" applyBorder="1" applyAlignment="1" applyProtection="1">
      <alignment horizontal="center" wrapText="1"/>
      <protection locked="0"/>
    </xf>
    <xf numFmtId="164" fontId="12" fillId="0" borderId="5" xfId="1" applyNumberFormat="1" applyFont="1" applyFill="1" applyBorder="1" applyAlignment="1" applyProtection="1">
      <alignment horizontal="center" wrapText="1"/>
      <protection locked="0"/>
    </xf>
    <xf numFmtId="9" fontId="42" fillId="7" borderId="3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3"/>
    <cellStyle name="Normal_gare wyalsadfenigagarini 2_SMSH2008-IIkv .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tabSelected="1" topLeftCell="A30" zoomScaleNormal="100" zoomScaleSheetLayoutView="100" workbookViewId="0">
      <selection activeCell="D39" sqref="D39"/>
    </sheetView>
  </sheetViews>
  <sheetFormatPr defaultColWidth="8.7265625" defaultRowHeight="15" x14ac:dyDescent="0.4"/>
  <cols>
    <col min="1" max="1" width="3.1796875" style="1" customWidth="1"/>
    <col min="2" max="2" width="47.7265625" style="1" customWidth="1"/>
    <col min="3" max="3" width="7" style="1" customWidth="1"/>
    <col min="4" max="4" width="7.54296875" style="1" customWidth="1"/>
    <col min="5" max="5" width="9" style="1" customWidth="1"/>
    <col min="6" max="6" width="10.7265625" style="1" customWidth="1"/>
    <col min="7" max="7" width="8.26953125" style="1" customWidth="1"/>
    <col min="8" max="8" width="10.26953125" style="1" bestFit="1" customWidth="1"/>
    <col min="9" max="9" width="7.81640625" style="1" customWidth="1"/>
    <col min="10" max="10" width="8.81640625" style="1" customWidth="1"/>
    <col min="11" max="11" width="10.54296875" style="1" customWidth="1"/>
    <col min="12" max="12" width="10.54296875" style="1" bestFit="1" customWidth="1"/>
    <col min="13" max="16384" width="8.7265625" style="1"/>
  </cols>
  <sheetData>
    <row r="1" spans="1:11" s="72" customFormat="1" ht="71.25" customHeight="1" x14ac:dyDescent="0.35">
      <c r="A1" s="82"/>
      <c r="B1" s="121" t="s">
        <v>83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0.25" customHeight="1" x14ac:dyDescent="0.4">
      <c r="A2" s="114" t="s">
        <v>1</v>
      </c>
      <c r="B2" s="83" t="s">
        <v>2</v>
      </c>
      <c r="C2" s="117" t="s">
        <v>3</v>
      </c>
      <c r="D2" s="117" t="s">
        <v>4</v>
      </c>
      <c r="E2" s="120" t="s">
        <v>5</v>
      </c>
      <c r="F2" s="120"/>
      <c r="G2" s="120" t="s">
        <v>6</v>
      </c>
      <c r="H2" s="120"/>
      <c r="I2" s="120" t="s">
        <v>7</v>
      </c>
      <c r="J2" s="120"/>
      <c r="K2" s="122" t="s">
        <v>8</v>
      </c>
    </row>
    <row r="3" spans="1:11" ht="14.25" customHeight="1" x14ac:dyDescent="0.4">
      <c r="A3" s="115"/>
      <c r="B3" s="84"/>
      <c r="C3" s="118"/>
      <c r="D3" s="118"/>
      <c r="E3" s="123" t="s">
        <v>9</v>
      </c>
      <c r="F3" s="122" t="s">
        <v>10</v>
      </c>
      <c r="G3" s="123" t="s">
        <v>9</v>
      </c>
      <c r="H3" s="122" t="s">
        <v>10</v>
      </c>
      <c r="I3" s="123" t="s">
        <v>9</v>
      </c>
      <c r="J3" s="124" t="s">
        <v>10</v>
      </c>
      <c r="K3" s="122"/>
    </row>
    <row r="4" spans="1:11" ht="14.25" customHeight="1" x14ac:dyDescent="0.4">
      <c r="A4" s="115"/>
      <c r="B4" s="84"/>
      <c r="C4" s="118"/>
      <c r="D4" s="118"/>
      <c r="E4" s="123"/>
      <c r="F4" s="122"/>
      <c r="G4" s="123"/>
      <c r="H4" s="122"/>
      <c r="I4" s="123"/>
      <c r="J4" s="124"/>
      <c r="K4" s="122"/>
    </row>
    <row r="5" spans="1:11" ht="14.25" customHeight="1" x14ac:dyDescent="0.4">
      <c r="A5" s="115"/>
      <c r="B5" s="84"/>
      <c r="C5" s="118"/>
      <c r="D5" s="118"/>
      <c r="E5" s="123"/>
      <c r="F5" s="122"/>
      <c r="G5" s="123"/>
      <c r="H5" s="122"/>
      <c r="I5" s="123"/>
      <c r="J5" s="124"/>
      <c r="K5" s="122"/>
    </row>
    <row r="6" spans="1:11" ht="21" customHeight="1" x14ac:dyDescent="0.4">
      <c r="A6" s="116"/>
      <c r="B6" s="85"/>
      <c r="C6" s="119"/>
      <c r="D6" s="119"/>
      <c r="E6" s="123"/>
      <c r="F6" s="122"/>
      <c r="G6" s="123"/>
      <c r="H6" s="122"/>
      <c r="I6" s="123"/>
      <c r="J6" s="124"/>
      <c r="K6" s="122"/>
    </row>
    <row r="7" spans="1:11" ht="13.5" customHeight="1" x14ac:dyDescent="0.4">
      <c r="A7" s="83">
        <v>1</v>
      </c>
      <c r="B7" s="83">
        <v>2</v>
      </c>
      <c r="C7" s="83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</row>
    <row r="8" spans="1:11" ht="16.5" customHeight="1" x14ac:dyDescent="0.4">
      <c r="A8" s="87">
        <v>1</v>
      </c>
      <c r="B8" s="88" t="s">
        <v>84</v>
      </c>
      <c r="C8" s="89" t="s">
        <v>85</v>
      </c>
      <c r="D8" s="90">
        <v>35</v>
      </c>
      <c r="E8" s="91"/>
      <c r="F8" s="92">
        <f>E8*D8</f>
        <v>0</v>
      </c>
      <c r="G8" s="93"/>
      <c r="H8" s="93">
        <f>G8*D8</f>
        <v>0</v>
      </c>
      <c r="I8" s="93"/>
      <c r="J8" s="93">
        <f>I8*D8</f>
        <v>0</v>
      </c>
      <c r="K8" s="93">
        <f>F8+H8+J8</f>
        <v>0</v>
      </c>
    </row>
    <row r="9" spans="1:11" ht="16.5" customHeight="1" x14ac:dyDescent="0.4">
      <c r="A9" s="87">
        <v>2</v>
      </c>
      <c r="B9" s="88" t="s">
        <v>86</v>
      </c>
      <c r="C9" s="89" t="s">
        <v>87</v>
      </c>
      <c r="D9" s="90">
        <v>9</v>
      </c>
      <c r="E9" s="91"/>
      <c r="F9" s="92">
        <f t="shared" ref="F9:F28" si="0">E9*D9</f>
        <v>0</v>
      </c>
      <c r="G9" s="93"/>
      <c r="H9" s="93">
        <f t="shared" ref="H9:H29" si="1">G9*D9</f>
        <v>0</v>
      </c>
      <c r="I9" s="93"/>
      <c r="J9" s="93">
        <f t="shared" ref="J9:J29" si="2">I9*D9</f>
        <v>0</v>
      </c>
      <c r="K9" s="93">
        <f t="shared" ref="K9:K29" si="3">F9+H9+J9</f>
        <v>0</v>
      </c>
    </row>
    <row r="10" spans="1:11" ht="16.5" customHeight="1" x14ac:dyDescent="0.4">
      <c r="A10" s="87">
        <v>3</v>
      </c>
      <c r="B10" s="88" t="s">
        <v>88</v>
      </c>
      <c r="C10" s="89" t="s">
        <v>85</v>
      </c>
      <c r="D10" s="90">
        <v>11</v>
      </c>
      <c r="E10" s="91"/>
      <c r="F10" s="92">
        <f t="shared" si="0"/>
        <v>0</v>
      </c>
      <c r="G10" s="93"/>
      <c r="H10" s="93">
        <f t="shared" si="1"/>
        <v>0</v>
      </c>
      <c r="I10" s="93"/>
      <c r="J10" s="93">
        <f t="shared" si="2"/>
        <v>0</v>
      </c>
      <c r="K10" s="93">
        <f t="shared" si="3"/>
        <v>0</v>
      </c>
    </row>
    <row r="11" spans="1:11" ht="16.5" customHeight="1" x14ac:dyDescent="0.4">
      <c r="A11" s="87">
        <v>4</v>
      </c>
      <c r="B11" s="88" t="s">
        <v>89</v>
      </c>
      <c r="C11" s="89" t="s">
        <v>90</v>
      </c>
      <c r="D11" s="90">
        <v>1</v>
      </c>
      <c r="E11" s="91"/>
      <c r="F11" s="92">
        <f t="shared" si="0"/>
        <v>0</v>
      </c>
      <c r="G11" s="93"/>
      <c r="H11" s="93">
        <f t="shared" si="1"/>
        <v>0</v>
      </c>
      <c r="I11" s="93"/>
      <c r="J11" s="93">
        <f t="shared" si="2"/>
        <v>0</v>
      </c>
      <c r="K11" s="93">
        <f t="shared" si="3"/>
        <v>0</v>
      </c>
    </row>
    <row r="12" spans="1:11" ht="16.5" customHeight="1" x14ac:dyDescent="0.4">
      <c r="A12" s="87">
        <v>5</v>
      </c>
      <c r="B12" s="88" t="s">
        <v>91</v>
      </c>
      <c r="C12" s="89" t="s">
        <v>85</v>
      </c>
      <c r="D12" s="90">
        <v>45</v>
      </c>
      <c r="E12" s="91"/>
      <c r="F12" s="92">
        <f t="shared" si="0"/>
        <v>0</v>
      </c>
      <c r="G12" s="93"/>
      <c r="H12" s="93">
        <f t="shared" si="1"/>
        <v>0</v>
      </c>
      <c r="I12" s="93"/>
      <c r="J12" s="93">
        <f t="shared" si="2"/>
        <v>0</v>
      </c>
      <c r="K12" s="93">
        <f t="shared" si="3"/>
        <v>0</v>
      </c>
    </row>
    <row r="13" spans="1:11" ht="16.5" customHeight="1" x14ac:dyDescent="0.4">
      <c r="A13" s="87">
        <v>6</v>
      </c>
      <c r="B13" s="88" t="s">
        <v>92</v>
      </c>
      <c r="C13" s="89" t="s">
        <v>85</v>
      </c>
      <c r="D13" s="90">
        <v>9</v>
      </c>
      <c r="E13" s="91"/>
      <c r="F13" s="92">
        <f t="shared" si="0"/>
        <v>0</v>
      </c>
      <c r="G13" s="93"/>
      <c r="H13" s="93">
        <f t="shared" si="1"/>
        <v>0</v>
      </c>
      <c r="I13" s="93"/>
      <c r="J13" s="93">
        <f t="shared" si="2"/>
        <v>0</v>
      </c>
      <c r="K13" s="93">
        <f>F14+H13+J13</f>
        <v>0</v>
      </c>
    </row>
    <row r="14" spans="1:11" ht="16.5" customHeight="1" x14ac:dyDescent="0.4">
      <c r="A14" s="87"/>
      <c r="B14" s="88" t="s">
        <v>108</v>
      </c>
      <c r="C14" s="89" t="s">
        <v>109</v>
      </c>
      <c r="D14" s="90">
        <v>230</v>
      </c>
      <c r="E14" s="91"/>
      <c r="F14" s="92">
        <f>E13*D13</f>
        <v>0</v>
      </c>
      <c r="G14" s="93"/>
      <c r="H14" s="93">
        <f t="shared" si="1"/>
        <v>0</v>
      </c>
      <c r="I14" s="93"/>
      <c r="J14" s="93">
        <f t="shared" si="2"/>
        <v>0</v>
      </c>
      <c r="K14" s="93">
        <f t="shared" ref="K14:K24" si="4">F15+H14+J14</f>
        <v>0</v>
      </c>
    </row>
    <row r="15" spans="1:11" ht="24" customHeight="1" x14ac:dyDescent="0.4">
      <c r="A15" s="87">
        <v>7</v>
      </c>
      <c r="B15" s="88" t="s">
        <v>93</v>
      </c>
      <c r="C15" s="89" t="s">
        <v>94</v>
      </c>
      <c r="D15" s="90">
        <v>1</v>
      </c>
      <c r="E15" s="91"/>
      <c r="F15" s="92">
        <f t="shared" si="0"/>
        <v>0</v>
      </c>
      <c r="G15" s="93"/>
      <c r="H15" s="93">
        <f t="shared" si="1"/>
        <v>0</v>
      </c>
      <c r="I15" s="93"/>
      <c r="J15" s="93">
        <f t="shared" si="2"/>
        <v>0</v>
      </c>
      <c r="K15" s="93">
        <f t="shared" si="4"/>
        <v>0</v>
      </c>
    </row>
    <row r="16" spans="1:11" ht="16.5" customHeight="1" x14ac:dyDescent="0.4">
      <c r="A16" s="87">
        <v>7</v>
      </c>
      <c r="B16" s="88" t="s">
        <v>95</v>
      </c>
      <c r="C16" s="89" t="s">
        <v>96</v>
      </c>
      <c r="D16" s="90">
        <v>100</v>
      </c>
      <c r="E16" s="91"/>
      <c r="F16" s="92">
        <f t="shared" si="0"/>
        <v>0</v>
      </c>
      <c r="G16" s="93"/>
      <c r="H16" s="93">
        <f t="shared" si="1"/>
        <v>0</v>
      </c>
      <c r="I16" s="93"/>
      <c r="J16" s="93">
        <f t="shared" si="2"/>
        <v>0</v>
      </c>
      <c r="K16" s="93">
        <f t="shared" si="4"/>
        <v>0</v>
      </c>
    </row>
    <row r="17" spans="1:12" ht="16.5" customHeight="1" x14ac:dyDescent="0.4">
      <c r="A17" s="87">
        <v>7</v>
      </c>
      <c r="B17" s="88" t="s">
        <v>97</v>
      </c>
      <c r="C17" s="89" t="s">
        <v>96</v>
      </c>
      <c r="D17" s="90">
        <v>200</v>
      </c>
      <c r="E17" s="91"/>
      <c r="F17" s="92">
        <f t="shared" si="0"/>
        <v>0</v>
      </c>
      <c r="G17" s="93"/>
      <c r="H17" s="93">
        <f t="shared" si="1"/>
        <v>0</v>
      </c>
      <c r="I17" s="93"/>
      <c r="J17" s="93">
        <f t="shared" si="2"/>
        <v>0</v>
      </c>
      <c r="K17" s="93">
        <f t="shared" si="4"/>
        <v>0</v>
      </c>
    </row>
    <row r="18" spans="1:12" ht="16.5" customHeight="1" x14ac:dyDescent="0.4">
      <c r="A18" s="87">
        <v>7</v>
      </c>
      <c r="B18" s="88" t="s">
        <v>98</v>
      </c>
      <c r="C18" s="89" t="s">
        <v>96</v>
      </c>
      <c r="D18" s="90">
        <v>200</v>
      </c>
      <c r="E18" s="91"/>
      <c r="F18" s="92">
        <f t="shared" si="0"/>
        <v>0</v>
      </c>
      <c r="G18" s="93"/>
      <c r="H18" s="93">
        <f t="shared" si="1"/>
        <v>0</v>
      </c>
      <c r="I18" s="93"/>
      <c r="J18" s="93">
        <f t="shared" si="2"/>
        <v>0</v>
      </c>
      <c r="K18" s="93">
        <f t="shared" si="4"/>
        <v>0</v>
      </c>
    </row>
    <row r="19" spans="1:12" ht="16.5" customHeight="1" x14ac:dyDescent="0.4">
      <c r="A19" s="87">
        <v>7</v>
      </c>
      <c r="B19" s="88" t="s">
        <v>99</v>
      </c>
      <c r="C19" s="89" t="s">
        <v>96</v>
      </c>
      <c r="D19" s="90">
        <v>60</v>
      </c>
      <c r="E19" s="93"/>
      <c r="F19" s="92">
        <f t="shared" si="0"/>
        <v>0</v>
      </c>
      <c r="G19" s="93"/>
      <c r="H19" s="93">
        <f t="shared" si="1"/>
        <v>0</v>
      </c>
      <c r="I19" s="93"/>
      <c r="J19" s="93">
        <f t="shared" si="2"/>
        <v>0</v>
      </c>
      <c r="K19" s="93">
        <f t="shared" si="4"/>
        <v>0</v>
      </c>
    </row>
    <row r="20" spans="1:12" s="113" customFormat="1" ht="16.5" customHeight="1" x14ac:dyDescent="0.4">
      <c r="A20" s="87">
        <v>7</v>
      </c>
      <c r="B20" s="88" t="s">
        <v>100</v>
      </c>
      <c r="C20" s="89" t="s">
        <v>15</v>
      </c>
      <c r="D20" s="90">
        <v>5</v>
      </c>
      <c r="E20" s="93"/>
      <c r="F20" s="92">
        <f t="shared" si="0"/>
        <v>0</v>
      </c>
      <c r="G20" s="93"/>
      <c r="H20" s="93">
        <f t="shared" si="1"/>
        <v>0</v>
      </c>
      <c r="I20" s="93"/>
      <c r="J20" s="93">
        <f t="shared" si="2"/>
        <v>0</v>
      </c>
      <c r="K20" s="93">
        <f t="shared" si="4"/>
        <v>0</v>
      </c>
    </row>
    <row r="21" spans="1:12" s="113" customFormat="1" ht="16.5" customHeight="1" x14ac:dyDescent="0.4">
      <c r="A21" s="87"/>
      <c r="B21" s="88" t="s">
        <v>101</v>
      </c>
      <c r="C21" s="89" t="s">
        <v>15</v>
      </c>
      <c r="D21" s="90">
        <v>2</v>
      </c>
      <c r="E21" s="93"/>
      <c r="F21" s="92">
        <f t="shared" si="0"/>
        <v>0</v>
      </c>
      <c r="G21" s="93"/>
      <c r="H21" s="93">
        <f t="shared" si="1"/>
        <v>0</v>
      </c>
      <c r="I21" s="93"/>
      <c r="J21" s="93">
        <f t="shared" si="2"/>
        <v>0</v>
      </c>
      <c r="K21" s="93">
        <f t="shared" si="4"/>
        <v>0</v>
      </c>
    </row>
    <row r="22" spans="1:12" s="113" customFormat="1" ht="16.5" customHeight="1" x14ac:dyDescent="0.4">
      <c r="A22" s="87"/>
      <c r="B22" s="88" t="s">
        <v>102</v>
      </c>
      <c r="C22" s="89" t="s">
        <v>15</v>
      </c>
      <c r="D22" s="90">
        <v>1</v>
      </c>
      <c r="E22" s="93"/>
      <c r="F22" s="92">
        <f t="shared" si="0"/>
        <v>0</v>
      </c>
      <c r="G22" s="93"/>
      <c r="H22" s="93">
        <f t="shared" si="1"/>
        <v>0</v>
      </c>
      <c r="I22" s="93"/>
      <c r="J22" s="93">
        <f t="shared" si="2"/>
        <v>0</v>
      </c>
      <c r="K22" s="93">
        <f t="shared" si="4"/>
        <v>0</v>
      </c>
    </row>
    <row r="23" spans="1:12" s="113" customFormat="1" ht="16.5" customHeight="1" x14ac:dyDescent="0.4">
      <c r="A23" s="87"/>
      <c r="B23" s="88" t="s">
        <v>103</v>
      </c>
      <c r="C23" s="89" t="s">
        <v>15</v>
      </c>
      <c r="D23" s="90">
        <v>4</v>
      </c>
      <c r="E23" s="93"/>
      <c r="F23" s="92">
        <f t="shared" si="0"/>
        <v>0</v>
      </c>
      <c r="G23" s="93"/>
      <c r="H23" s="93">
        <f t="shared" si="1"/>
        <v>0</v>
      </c>
      <c r="I23" s="93"/>
      <c r="J23" s="93">
        <f t="shared" si="2"/>
        <v>0</v>
      </c>
      <c r="K23" s="93">
        <f t="shared" si="4"/>
        <v>0</v>
      </c>
    </row>
    <row r="24" spans="1:12" s="113" customFormat="1" ht="16.5" customHeight="1" x14ac:dyDescent="0.4">
      <c r="A24" s="87"/>
      <c r="B24" s="88" t="s">
        <v>104</v>
      </c>
      <c r="C24" s="89" t="s">
        <v>15</v>
      </c>
      <c r="D24" s="90">
        <v>7</v>
      </c>
      <c r="E24" s="93"/>
      <c r="F24" s="92">
        <f t="shared" si="0"/>
        <v>0</v>
      </c>
      <c r="G24" s="93"/>
      <c r="H24" s="93">
        <f t="shared" si="1"/>
        <v>0</v>
      </c>
      <c r="I24" s="93"/>
      <c r="J24" s="93">
        <f t="shared" si="2"/>
        <v>0</v>
      </c>
      <c r="K24" s="93">
        <f t="shared" si="4"/>
        <v>0</v>
      </c>
    </row>
    <row r="25" spans="1:12" s="113" customFormat="1" ht="16.5" customHeight="1" x14ac:dyDescent="0.4">
      <c r="A25" s="87"/>
      <c r="B25" s="88" t="s">
        <v>105</v>
      </c>
      <c r="C25" s="89" t="s">
        <v>15</v>
      </c>
      <c r="D25" s="90">
        <v>1</v>
      </c>
      <c r="E25" s="93"/>
      <c r="F25" s="92">
        <f t="shared" si="0"/>
        <v>0</v>
      </c>
      <c r="G25" s="93"/>
      <c r="H25" s="93">
        <f t="shared" si="1"/>
        <v>0</v>
      </c>
      <c r="I25" s="93"/>
      <c r="J25" s="93">
        <f t="shared" si="2"/>
        <v>0</v>
      </c>
      <c r="K25" s="93">
        <f>F28+H25+J25</f>
        <v>0</v>
      </c>
    </row>
    <row r="26" spans="1:12" s="113" customFormat="1" ht="16.5" customHeight="1" x14ac:dyDescent="0.4">
      <c r="A26" s="87"/>
      <c r="B26" s="88" t="s">
        <v>111</v>
      </c>
      <c r="C26" s="89" t="s">
        <v>15</v>
      </c>
      <c r="D26" s="90">
        <v>10</v>
      </c>
      <c r="E26" s="93"/>
      <c r="F26" s="92">
        <f t="shared" si="0"/>
        <v>0</v>
      </c>
      <c r="G26" s="93"/>
      <c r="H26" s="93">
        <f t="shared" si="1"/>
        <v>0</v>
      </c>
      <c r="I26" s="93"/>
      <c r="J26" s="93">
        <f t="shared" si="2"/>
        <v>0</v>
      </c>
      <c r="K26" s="93">
        <f>F29+H26+J26</f>
        <v>0</v>
      </c>
    </row>
    <row r="27" spans="1:12" s="113" customFormat="1" ht="16.5" customHeight="1" x14ac:dyDescent="0.4">
      <c r="A27" s="87"/>
      <c r="B27" s="88" t="s">
        <v>110</v>
      </c>
      <c r="C27" s="89" t="s">
        <v>15</v>
      </c>
      <c r="D27" s="90">
        <v>25</v>
      </c>
      <c r="E27" s="93"/>
      <c r="F27" s="92">
        <f t="shared" si="0"/>
        <v>0</v>
      </c>
      <c r="G27" s="93"/>
      <c r="H27" s="93">
        <f t="shared" si="1"/>
        <v>0</v>
      </c>
      <c r="I27" s="93"/>
      <c r="J27" s="93">
        <f t="shared" si="2"/>
        <v>0</v>
      </c>
      <c r="K27" s="93">
        <f>F29+H27+J27</f>
        <v>0</v>
      </c>
    </row>
    <row r="28" spans="1:12" s="113" customFormat="1" ht="16.5" customHeight="1" x14ac:dyDescent="0.4">
      <c r="A28" s="87"/>
      <c r="B28" s="88" t="s">
        <v>106</v>
      </c>
      <c r="C28" s="89" t="s">
        <v>107</v>
      </c>
      <c r="D28" s="90">
        <v>1</v>
      </c>
      <c r="E28" s="93"/>
      <c r="F28" s="92">
        <f t="shared" si="0"/>
        <v>0</v>
      </c>
      <c r="G28" s="93"/>
      <c r="H28" s="93">
        <f t="shared" si="1"/>
        <v>0</v>
      </c>
      <c r="I28" s="93">
        <v>0</v>
      </c>
      <c r="J28" s="93">
        <v>0</v>
      </c>
      <c r="K28" s="93">
        <f>F28+H28+J28</f>
        <v>0</v>
      </c>
    </row>
    <row r="29" spans="1:12" ht="16.5" customHeight="1" x14ac:dyDescent="0.4">
      <c r="A29" s="87">
        <v>7</v>
      </c>
      <c r="B29" s="94"/>
      <c r="C29" s="95"/>
      <c r="D29" s="90"/>
      <c r="E29" s="96"/>
      <c r="F29" s="92"/>
      <c r="G29" s="97"/>
      <c r="H29" s="93">
        <f t="shared" si="1"/>
        <v>0</v>
      </c>
      <c r="I29" s="97"/>
      <c r="J29" s="93">
        <f t="shared" si="2"/>
        <v>0</v>
      </c>
      <c r="K29" s="93">
        <f t="shared" si="3"/>
        <v>0</v>
      </c>
    </row>
    <row r="30" spans="1:12" ht="16.5" customHeight="1" x14ac:dyDescent="0.4">
      <c r="A30" s="98"/>
      <c r="B30" s="99" t="s">
        <v>10</v>
      </c>
      <c r="C30" s="100"/>
      <c r="D30" s="101"/>
      <c r="E30" s="102"/>
      <c r="F30" s="103">
        <f>SUM(F8:F29)</f>
        <v>0</v>
      </c>
      <c r="G30" s="104"/>
      <c r="H30" s="103">
        <f>SUM(H8:H29)</f>
        <v>0</v>
      </c>
      <c r="I30" s="104"/>
      <c r="J30" s="103">
        <f>SUM(J8:J29)</f>
        <v>0</v>
      </c>
      <c r="K30" s="103">
        <f>SUM(K8:K29)</f>
        <v>0</v>
      </c>
      <c r="L30" s="52"/>
    </row>
    <row r="31" spans="1:12" ht="16.5" customHeight="1" x14ac:dyDescent="0.4">
      <c r="A31" s="98"/>
      <c r="B31" s="99" t="s">
        <v>80</v>
      </c>
      <c r="C31" s="100"/>
      <c r="D31" s="135"/>
      <c r="E31" s="102"/>
      <c r="F31" s="102"/>
      <c r="G31" s="102"/>
      <c r="H31" s="102"/>
      <c r="I31" s="102"/>
      <c r="J31" s="102"/>
      <c r="K31" s="105">
        <f>K30*D31</f>
        <v>0</v>
      </c>
    </row>
    <row r="32" spans="1:12" ht="16.5" customHeight="1" x14ac:dyDescent="0.4">
      <c r="A32" s="98"/>
      <c r="B32" s="99" t="s">
        <v>10</v>
      </c>
      <c r="C32" s="100"/>
      <c r="D32" s="107"/>
      <c r="E32" s="108"/>
      <c r="F32" s="102"/>
      <c r="G32" s="102"/>
      <c r="H32" s="102"/>
      <c r="I32" s="102"/>
      <c r="J32" s="102"/>
      <c r="K32" s="105">
        <f>K31+K30</f>
        <v>0</v>
      </c>
    </row>
    <row r="33" spans="1:11" ht="16.5" customHeight="1" x14ac:dyDescent="0.4">
      <c r="A33" s="98"/>
      <c r="B33" s="99" t="s">
        <v>81</v>
      </c>
      <c r="C33" s="100"/>
      <c r="D33" s="135"/>
      <c r="E33" s="102"/>
      <c r="F33" s="102"/>
      <c r="G33" s="102"/>
      <c r="H33" s="102"/>
      <c r="I33" s="102"/>
      <c r="J33" s="102"/>
      <c r="K33" s="105">
        <f>K32*D33</f>
        <v>0</v>
      </c>
    </row>
    <row r="34" spans="1:11" ht="16.5" customHeight="1" x14ac:dyDescent="0.4">
      <c r="A34" s="98"/>
      <c r="B34" s="99" t="s">
        <v>10</v>
      </c>
      <c r="C34" s="100"/>
      <c r="D34" s="107"/>
      <c r="E34" s="102"/>
      <c r="F34" s="102"/>
      <c r="G34" s="102"/>
      <c r="H34" s="102"/>
      <c r="I34" s="102"/>
      <c r="J34" s="102"/>
      <c r="K34" s="105">
        <f>K33+K32</f>
        <v>0</v>
      </c>
    </row>
    <row r="35" spans="1:11" ht="16.5" customHeight="1" x14ac:dyDescent="0.4">
      <c r="A35" s="98"/>
      <c r="B35" s="109" t="s">
        <v>79</v>
      </c>
      <c r="C35" s="110"/>
      <c r="D35" s="106">
        <v>0.18</v>
      </c>
      <c r="E35" s="102"/>
      <c r="F35" s="102"/>
      <c r="G35" s="102"/>
      <c r="H35" s="102"/>
      <c r="I35" s="102"/>
      <c r="J35" s="102"/>
      <c r="K35" s="105">
        <f>K34*D35</f>
        <v>0</v>
      </c>
    </row>
    <row r="36" spans="1:11" ht="16.5" customHeight="1" x14ac:dyDescent="0.4">
      <c r="A36" s="98"/>
      <c r="B36" s="99" t="s">
        <v>10</v>
      </c>
      <c r="C36" s="111"/>
      <c r="D36" s="112"/>
      <c r="E36" s="112"/>
      <c r="F36" s="112"/>
      <c r="G36" s="112" t="s">
        <v>82</v>
      </c>
      <c r="H36" s="112"/>
      <c r="I36" s="112"/>
      <c r="J36" s="112"/>
      <c r="K36" s="105">
        <f>K34+K35</f>
        <v>0</v>
      </c>
    </row>
    <row r="37" spans="1:11" ht="26.25" customHeight="1" x14ac:dyDescent="0.4">
      <c r="A37" s="17"/>
      <c r="B37" s="74"/>
      <c r="C37" s="75"/>
      <c r="D37" s="75"/>
      <c r="E37" s="76"/>
      <c r="F37" s="77"/>
      <c r="G37" s="77"/>
      <c r="H37" s="77"/>
      <c r="I37" s="77"/>
      <c r="J37" s="78"/>
      <c r="K37" s="77"/>
    </row>
    <row r="38" spans="1:11" ht="16.5" customHeight="1" x14ac:dyDescent="0.4">
      <c r="A38" s="73"/>
      <c r="B38" s="79"/>
      <c r="C38" s="80"/>
      <c r="D38" s="81"/>
      <c r="E38" s="81"/>
      <c r="F38" s="81"/>
      <c r="G38" s="81"/>
      <c r="H38" s="81"/>
      <c r="I38" s="81"/>
      <c r="J38" s="81"/>
      <c r="K38" s="81"/>
    </row>
  </sheetData>
  <mergeCells count="14">
    <mergeCell ref="A2:A6"/>
    <mergeCell ref="C2:C6"/>
    <mergeCell ref="D2:D6"/>
    <mergeCell ref="E2:F2"/>
    <mergeCell ref="B1:K1"/>
    <mergeCell ref="I2:J2"/>
    <mergeCell ref="K2:K6"/>
    <mergeCell ref="E3:E6"/>
    <mergeCell ref="F3:F6"/>
    <mergeCell ref="G3:G6"/>
    <mergeCell ref="H3:H6"/>
    <mergeCell ref="I3:I6"/>
    <mergeCell ref="J3:J6"/>
    <mergeCell ref="G2:H2"/>
  </mergeCells>
  <pageMargins left="0" right="0" top="0" bottom="0" header="0" footer="0"/>
  <pageSetup paperSize="9" scale="1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22" workbookViewId="0">
      <selection activeCell="B40" sqref="B40"/>
    </sheetView>
  </sheetViews>
  <sheetFormatPr defaultColWidth="9.1796875" defaultRowHeight="15" x14ac:dyDescent="0.4"/>
  <cols>
    <col min="1" max="1" width="4.81640625" style="1" customWidth="1"/>
    <col min="2" max="2" width="42.26953125" style="1" customWidth="1"/>
    <col min="3" max="3" width="9.1796875" style="1" customWidth="1"/>
    <col min="4" max="4" width="8.7265625" style="1" customWidth="1"/>
    <col min="5" max="5" width="7.7265625" style="1" customWidth="1"/>
    <col min="6" max="6" width="9.1796875" style="1"/>
    <col min="7" max="7" width="7.7265625" style="1" customWidth="1"/>
    <col min="8" max="8" width="9.1796875" style="1"/>
    <col min="9" max="9" width="7.7265625" style="1" customWidth="1"/>
    <col min="10" max="10" width="9.1796875" style="1"/>
    <col min="11" max="11" width="11.1796875" style="1" customWidth="1"/>
    <col min="12" max="15" width="9.1796875" style="1"/>
    <col min="16" max="16" width="10" style="1" bestFit="1" customWidth="1"/>
    <col min="17" max="16384" width="9.1796875" style="1"/>
  </cols>
  <sheetData>
    <row r="1" spans="1:15" ht="22" x14ac:dyDescent="0.4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2" x14ac:dyDescent="0.4">
      <c r="A2" s="2"/>
      <c r="B2" s="2"/>
      <c r="C2" s="2"/>
      <c r="D2" s="2" t="s">
        <v>0</v>
      </c>
      <c r="E2" s="2"/>
      <c r="F2" s="2"/>
      <c r="G2" s="2"/>
      <c r="H2" s="50" t="s">
        <v>42</v>
      </c>
      <c r="I2" s="2"/>
      <c r="J2" s="2"/>
      <c r="K2" s="2"/>
    </row>
    <row r="3" spans="1:15" x14ac:dyDescent="0.4">
      <c r="A3" s="127" t="s">
        <v>1</v>
      </c>
      <c r="B3" s="127" t="s">
        <v>2</v>
      </c>
      <c r="C3" s="128" t="s">
        <v>3</v>
      </c>
      <c r="D3" s="128" t="s">
        <v>4</v>
      </c>
      <c r="E3" s="126" t="s">
        <v>5</v>
      </c>
      <c r="F3" s="126"/>
      <c r="G3" s="126" t="s">
        <v>6</v>
      </c>
      <c r="H3" s="126"/>
      <c r="I3" s="126" t="s">
        <v>7</v>
      </c>
      <c r="J3" s="126"/>
      <c r="K3" s="127" t="s">
        <v>8</v>
      </c>
    </row>
    <row r="4" spans="1:15" x14ac:dyDescent="0.4">
      <c r="A4" s="127"/>
      <c r="B4" s="127"/>
      <c r="C4" s="128"/>
      <c r="D4" s="128"/>
      <c r="E4" s="128" t="s">
        <v>9</v>
      </c>
      <c r="F4" s="127" t="s">
        <v>10</v>
      </c>
      <c r="G4" s="128" t="s">
        <v>9</v>
      </c>
      <c r="H4" s="127" t="s">
        <v>10</v>
      </c>
      <c r="I4" s="128" t="s">
        <v>9</v>
      </c>
      <c r="J4" s="129" t="s">
        <v>10</v>
      </c>
      <c r="K4" s="127"/>
    </row>
    <row r="5" spans="1:15" x14ac:dyDescent="0.4">
      <c r="A5" s="127"/>
      <c r="B5" s="127"/>
      <c r="C5" s="128"/>
      <c r="D5" s="128"/>
      <c r="E5" s="128"/>
      <c r="F5" s="127"/>
      <c r="G5" s="128"/>
      <c r="H5" s="127"/>
      <c r="I5" s="128"/>
      <c r="J5" s="129"/>
      <c r="K5" s="127"/>
      <c r="M5" s="42">
        <v>1</v>
      </c>
    </row>
    <row r="6" spans="1:15" x14ac:dyDescent="0.4">
      <c r="A6" s="127"/>
      <c r="B6" s="127"/>
      <c r="C6" s="128"/>
      <c r="D6" s="128"/>
      <c r="E6" s="128"/>
      <c r="F6" s="127"/>
      <c r="G6" s="128"/>
      <c r="H6" s="127"/>
      <c r="I6" s="128"/>
      <c r="J6" s="129"/>
      <c r="K6" s="127"/>
      <c r="M6" s="42">
        <v>1</v>
      </c>
    </row>
    <row r="7" spans="1:15" x14ac:dyDescent="0.4">
      <c r="A7" s="127"/>
      <c r="B7" s="127"/>
      <c r="C7" s="128"/>
      <c r="D7" s="128"/>
      <c r="E7" s="128"/>
      <c r="F7" s="127"/>
      <c r="G7" s="128"/>
      <c r="H7" s="127"/>
      <c r="I7" s="128"/>
      <c r="J7" s="129"/>
      <c r="K7" s="127"/>
      <c r="M7" s="42">
        <v>1</v>
      </c>
    </row>
    <row r="8" spans="1:15" ht="16.5" x14ac:dyDescent="0.45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9" x14ac:dyDescent="0.4">
      <c r="A9" s="25">
        <v>1</v>
      </c>
      <c r="B9" s="26" t="s">
        <v>14</v>
      </c>
      <c r="C9" s="27" t="s">
        <v>15</v>
      </c>
      <c r="D9" s="53">
        <v>1</v>
      </c>
      <c r="E9" s="43">
        <f>L9*$M$5</f>
        <v>81</v>
      </c>
      <c r="F9" s="41">
        <f>E9*D9</f>
        <v>81</v>
      </c>
      <c r="G9" s="43">
        <f>M9*$M$6/0.8</f>
        <v>12.5</v>
      </c>
      <c r="H9" s="49">
        <f>G9*D9</f>
        <v>12.5</v>
      </c>
      <c r="I9" s="43">
        <f>N9*$M$7</f>
        <v>3</v>
      </c>
      <c r="J9" s="48">
        <f>I9*D9</f>
        <v>3</v>
      </c>
      <c r="K9" s="49">
        <f>F9+H9+J9</f>
        <v>96.5</v>
      </c>
      <c r="L9" s="47">
        <v>81</v>
      </c>
      <c r="M9" s="47">
        <v>10</v>
      </c>
      <c r="N9" s="47">
        <v>3</v>
      </c>
      <c r="O9" s="47"/>
    </row>
    <row r="10" spans="1:15" ht="29" x14ac:dyDescent="0.4">
      <c r="A10" s="25">
        <v>2</v>
      </c>
      <c r="B10" s="26" t="s">
        <v>16</v>
      </c>
      <c r="C10" s="27" t="s">
        <v>15</v>
      </c>
      <c r="D10" s="53">
        <v>4</v>
      </c>
      <c r="E10" s="43">
        <f t="shared" ref="E10:E23" si="0">L10*$M$5</f>
        <v>135</v>
      </c>
      <c r="F10" s="41">
        <f t="shared" ref="F10:F23" si="1">E10*D10</f>
        <v>540</v>
      </c>
      <c r="G10" s="43">
        <f t="shared" ref="G10:G23" si="2">M10*$M$6/0.8</f>
        <v>12.5</v>
      </c>
      <c r="H10" s="49">
        <f t="shared" ref="H10:H23" si="3">G10*D10</f>
        <v>50</v>
      </c>
      <c r="I10" s="43">
        <f t="shared" ref="I10:I23" si="4">N10*$M$7</f>
        <v>3</v>
      </c>
      <c r="J10" s="48">
        <f t="shared" ref="J10:J23" si="5">I10*D10</f>
        <v>12</v>
      </c>
      <c r="K10" s="49">
        <f t="shared" ref="K10:K23" si="6">F10+H10+J10</f>
        <v>602</v>
      </c>
      <c r="L10" s="47">
        <v>135</v>
      </c>
      <c r="M10" s="47">
        <v>10</v>
      </c>
      <c r="N10" s="47">
        <v>3</v>
      </c>
      <c r="O10" s="47"/>
    </row>
    <row r="11" spans="1:15" ht="29" x14ac:dyDescent="0.4">
      <c r="A11" s="25">
        <v>3</v>
      </c>
      <c r="B11" s="28" t="s">
        <v>17</v>
      </c>
      <c r="C11" s="27" t="s">
        <v>15</v>
      </c>
      <c r="D11" s="53">
        <v>7</v>
      </c>
      <c r="E11" s="43">
        <f t="shared" si="0"/>
        <v>162</v>
      </c>
      <c r="F11" s="41">
        <f t="shared" si="1"/>
        <v>1134</v>
      </c>
      <c r="G11" s="43">
        <f t="shared" si="2"/>
        <v>12.5</v>
      </c>
      <c r="H11" s="49">
        <f t="shared" si="3"/>
        <v>87.5</v>
      </c>
      <c r="I11" s="43">
        <f t="shared" si="4"/>
        <v>3</v>
      </c>
      <c r="J11" s="48">
        <f t="shared" si="5"/>
        <v>21</v>
      </c>
      <c r="K11" s="49">
        <f t="shared" si="6"/>
        <v>1242.5</v>
      </c>
      <c r="L11" s="47">
        <v>162</v>
      </c>
      <c r="M11" s="47">
        <v>10</v>
      </c>
      <c r="N11" s="47">
        <v>3</v>
      </c>
      <c r="O11" s="47"/>
    </row>
    <row r="12" spans="1:15" ht="29" x14ac:dyDescent="0.4">
      <c r="A12" s="25">
        <v>4</v>
      </c>
      <c r="B12" s="28" t="s">
        <v>18</v>
      </c>
      <c r="C12" s="27" t="s">
        <v>15</v>
      </c>
      <c r="D12" s="53">
        <v>14</v>
      </c>
      <c r="E12" s="43">
        <f t="shared" si="0"/>
        <v>189</v>
      </c>
      <c r="F12" s="41">
        <f t="shared" si="1"/>
        <v>2646</v>
      </c>
      <c r="G12" s="43">
        <f t="shared" si="2"/>
        <v>12.5</v>
      </c>
      <c r="H12" s="49">
        <f t="shared" si="3"/>
        <v>175</v>
      </c>
      <c r="I12" s="43">
        <f t="shared" si="4"/>
        <v>3</v>
      </c>
      <c r="J12" s="48">
        <f t="shared" si="5"/>
        <v>42</v>
      </c>
      <c r="K12" s="49">
        <f t="shared" si="6"/>
        <v>2863</v>
      </c>
      <c r="L12" s="47">
        <v>189</v>
      </c>
      <c r="M12" s="47">
        <v>10</v>
      </c>
      <c r="N12" s="47">
        <v>3</v>
      </c>
      <c r="O12" s="47"/>
    </row>
    <row r="13" spans="1:15" ht="29" x14ac:dyDescent="0.4">
      <c r="A13" s="25">
        <v>5</v>
      </c>
      <c r="B13" s="28" t="s">
        <v>19</v>
      </c>
      <c r="C13" s="27" t="s">
        <v>15</v>
      </c>
      <c r="D13" s="53">
        <v>4</v>
      </c>
      <c r="E13" s="43">
        <f t="shared" si="0"/>
        <v>243</v>
      </c>
      <c r="F13" s="41">
        <f t="shared" si="1"/>
        <v>972</v>
      </c>
      <c r="G13" s="43">
        <f t="shared" si="2"/>
        <v>12.5</v>
      </c>
      <c r="H13" s="49">
        <f t="shared" si="3"/>
        <v>50</v>
      </c>
      <c r="I13" s="43">
        <f t="shared" si="4"/>
        <v>3</v>
      </c>
      <c r="J13" s="48">
        <f t="shared" si="5"/>
        <v>12</v>
      </c>
      <c r="K13" s="49">
        <f t="shared" si="6"/>
        <v>1034</v>
      </c>
      <c r="L13" s="47">
        <v>243</v>
      </c>
      <c r="M13" s="47">
        <v>10</v>
      </c>
      <c r="N13" s="47">
        <v>3</v>
      </c>
      <c r="O13" s="47"/>
    </row>
    <row r="14" spans="1:15" ht="29" x14ac:dyDescent="0.4">
      <c r="A14" s="25">
        <v>6</v>
      </c>
      <c r="B14" s="55" t="s">
        <v>20</v>
      </c>
      <c r="C14" s="27" t="s">
        <v>21</v>
      </c>
      <c r="D14" s="53">
        <f>SUM(D9:D13)</f>
        <v>30</v>
      </c>
      <c r="E14" s="43">
        <f t="shared" si="0"/>
        <v>25</v>
      </c>
      <c r="F14" s="41">
        <f t="shared" si="1"/>
        <v>750</v>
      </c>
      <c r="G14" s="43">
        <f t="shared" si="2"/>
        <v>2.5</v>
      </c>
      <c r="H14" s="49">
        <f t="shared" si="3"/>
        <v>75</v>
      </c>
      <c r="I14" s="43">
        <f t="shared" si="4"/>
        <v>0</v>
      </c>
      <c r="J14" s="48">
        <f t="shared" si="5"/>
        <v>0</v>
      </c>
      <c r="K14" s="49">
        <f t="shared" si="6"/>
        <v>825</v>
      </c>
      <c r="L14" s="47">
        <v>25</v>
      </c>
      <c r="M14" s="47">
        <v>2</v>
      </c>
      <c r="N14" s="47"/>
      <c r="O14" s="47"/>
    </row>
    <row r="15" spans="1:15" x14ac:dyDescent="0.4">
      <c r="A15" s="25">
        <v>7</v>
      </c>
      <c r="B15" s="30" t="s">
        <v>22</v>
      </c>
      <c r="C15" s="27" t="s">
        <v>15</v>
      </c>
      <c r="D15" s="53">
        <f>D14*2</f>
        <v>60</v>
      </c>
      <c r="E15" s="43">
        <f t="shared" si="0"/>
        <v>4</v>
      </c>
      <c r="F15" s="41">
        <f t="shared" si="1"/>
        <v>240</v>
      </c>
      <c r="G15" s="43">
        <f t="shared" si="2"/>
        <v>1.25</v>
      </c>
      <c r="H15" s="49">
        <f t="shared" si="3"/>
        <v>75</v>
      </c>
      <c r="I15" s="43">
        <f t="shared" si="4"/>
        <v>0</v>
      </c>
      <c r="J15" s="48">
        <f t="shared" si="5"/>
        <v>0</v>
      </c>
      <c r="K15" s="49">
        <f t="shared" si="6"/>
        <v>315</v>
      </c>
      <c r="L15" s="47">
        <v>4</v>
      </c>
      <c r="M15" s="47">
        <v>1</v>
      </c>
      <c r="N15" s="47"/>
      <c r="O15" s="47"/>
    </row>
    <row r="16" spans="1:15" x14ac:dyDescent="0.4">
      <c r="A16" s="25">
        <v>8</v>
      </c>
      <c r="B16" s="30" t="s">
        <v>23</v>
      </c>
      <c r="C16" s="31" t="s">
        <v>24</v>
      </c>
      <c r="D16" s="53">
        <v>154</v>
      </c>
      <c r="E16" s="43">
        <f t="shared" si="0"/>
        <v>2</v>
      </c>
      <c r="F16" s="41">
        <f t="shared" si="1"/>
        <v>308</v>
      </c>
      <c r="G16" s="43">
        <f t="shared" si="2"/>
        <v>1.875</v>
      </c>
      <c r="H16" s="49">
        <f t="shared" si="3"/>
        <v>288.75</v>
      </c>
      <c r="I16" s="43">
        <f t="shared" si="4"/>
        <v>1</v>
      </c>
      <c r="J16" s="48">
        <f t="shared" si="5"/>
        <v>154</v>
      </c>
      <c r="K16" s="49">
        <f t="shared" si="6"/>
        <v>750.75</v>
      </c>
      <c r="L16" s="47">
        <v>2</v>
      </c>
      <c r="M16" s="47">
        <v>1.5</v>
      </c>
      <c r="N16" s="47">
        <v>1</v>
      </c>
      <c r="O16" s="47"/>
    </row>
    <row r="17" spans="1:16" x14ac:dyDescent="0.4">
      <c r="A17" s="25">
        <v>9</v>
      </c>
      <c r="B17" s="30" t="s">
        <v>25</v>
      </c>
      <c r="C17" s="31" t="s">
        <v>24</v>
      </c>
      <c r="D17" s="53">
        <v>160</v>
      </c>
      <c r="E17" s="43">
        <f t="shared" si="0"/>
        <v>2.9</v>
      </c>
      <c r="F17" s="41">
        <f t="shared" si="1"/>
        <v>464</v>
      </c>
      <c r="G17" s="43">
        <f t="shared" si="2"/>
        <v>1.875</v>
      </c>
      <c r="H17" s="49">
        <f t="shared" si="3"/>
        <v>300</v>
      </c>
      <c r="I17" s="43">
        <f t="shared" si="4"/>
        <v>1</v>
      </c>
      <c r="J17" s="48">
        <f t="shared" si="5"/>
        <v>160</v>
      </c>
      <c r="K17" s="49">
        <f t="shared" si="6"/>
        <v>924</v>
      </c>
      <c r="L17" s="47">
        <v>2.9</v>
      </c>
      <c r="M17" s="47">
        <v>1.5</v>
      </c>
      <c r="N17" s="47">
        <v>1</v>
      </c>
      <c r="O17" s="47"/>
    </row>
    <row r="18" spans="1:16" x14ac:dyDescent="0.4">
      <c r="A18" s="25">
        <v>10</v>
      </c>
      <c r="B18" s="30" t="s">
        <v>26</v>
      </c>
      <c r="C18" s="31" t="s">
        <v>24</v>
      </c>
      <c r="D18" s="53">
        <v>90</v>
      </c>
      <c r="E18" s="43">
        <f t="shared" si="0"/>
        <v>4.5</v>
      </c>
      <c r="F18" s="41">
        <f t="shared" si="1"/>
        <v>405</v>
      </c>
      <c r="G18" s="43">
        <f t="shared" si="2"/>
        <v>1.875</v>
      </c>
      <c r="H18" s="49">
        <f t="shared" si="3"/>
        <v>168.75</v>
      </c>
      <c r="I18" s="43">
        <f t="shared" si="4"/>
        <v>1</v>
      </c>
      <c r="J18" s="48">
        <f t="shared" si="5"/>
        <v>90</v>
      </c>
      <c r="K18" s="49">
        <f t="shared" si="6"/>
        <v>663.75</v>
      </c>
      <c r="L18" s="47">
        <v>4.5</v>
      </c>
      <c r="M18" s="47">
        <v>1.5</v>
      </c>
      <c r="N18" s="47">
        <v>1</v>
      </c>
      <c r="O18" s="47"/>
    </row>
    <row r="19" spans="1:16" x14ac:dyDescent="0.4">
      <c r="A19" s="25">
        <v>11</v>
      </c>
      <c r="B19" s="32" t="s">
        <v>27</v>
      </c>
      <c r="C19" s="27" t="s">
        <v>15</v>
      </c>
      <c r="D19" s="53">
        <f>SUM(D16:D18)*3</f>
        <v>1212</v>
      </c>
      <c r="E19" s="43">
        <f t="shared" si="0"/>
        <v>0.2</v>
      </c>
      <c r="F19" s="41">
        <f t="shared" si="1"/>
        <v>242.4</v>
      </c>
      <c r="G19" s="43">
        <f t="shared" si="2"/>
        <v>0.125</v>
      </c>
      <c r="H19" s="49">
        <f t="shared" si="3"/>
        <v>151.5</v>
      </c>
      <c r="I19" s="43">
        <f t="shared" si="4"/>
        <v>0</v>
      </c>
      <c r="J19" s="48">
        <f t="shared" si="5"/>
        <v>0</v>
      </c>
      <c r="K19" s="49">
        <f t="shared" si="6"/>
        <v>393.9</v>
      </c>
      <c r="L19" s="47">
        <v>0.2</v>
      </c>
      <c r="M19" s="47">
        <v>0.1</v>
      </c>
      <c r="N19" s="47"/>
      <c r="O19" s="47"/>
    </row>
    <row r="20" spans="1:16" x14ac:dyDescent="0.4">
      <c r="A20" s="25">
        <v>12</v>
      </c>
      <c r="B20" s="32" t="s">
        <v>28</v>
      </c>
      <c r="C20" s="27" t="s">
        <v>15</v>
      </c>
      <c r="D20" s="53">
        <v>6</v>
      </c>
      <c r="E20" s="43">
        <f t="shared" si="0"/>
        <v>5</v>
      </c>
      <c r="F20" s="41">
        <f t="shared" si="1"/>
        <v>30</v>
      </c>
      <c r="G20" s="43">
        <f t="shared" si="2"/>
        <v>2.5</v>
      </c>
      <c r="H20" s="49">
        <f t="shared" si="3"/>
        <v>15</v>
      </c>
      <c r="I20" s="43">
        <f t="shared" si="4"/>
        <v>0</v>
      </c>
      <c r="J20" s="48">
        <f t="shared" si="5"/>
        <v>0</v>
      </c>
      <c r="K20" s="49">
        <f t="shared" si="6"/>
        <v>45</v>
      </c>
      <c r="L20" s="47">
        <v>5</v>
      </c>
      <c r="M20" s="47">
        <v>2</v>
      </c>
      <c r="N20" s="47"/>
      <c r="O20" s="47"/>
    </row>
    <row r="21" spans="1:16" x14ac:dyDescent="0.4">
      <c r="A21" s="25">
        <v>13</v>
      </c>
      <c r="B21" s="30" t="s">
        <v>29</v>
      </c>
      <c r="C21" s="27" t="s">
        <v>15</v>
      </c>
      <c r="D21" s="53">
        <v>300</v>
      </c>
      <c r="E21" s="43">
        <f t="shared" si="0"/>
        <v>0.3</v>
      </c>
      <c r="F21" s="41">
        <f t="shared" si="1"/>
        <v>90</v>
      </c>
      <c r="G21" s="43">
        <f t="shared" si="2"/>
        <v>0.125</v>
      </c>
      <c r="H21" s="49">
        <f t="shared" si="3"/>
        <v>37.5</v>
      </c>
      <c r="I21" s="43">
        <f t="shared" si="4"/>
        <v>0</v>
      </c>
      <c r="J21" s="48">
        <f t="shared" si="5"/>
        <v>0</v>
      </c>
      <c r="K21" s="49">
        <f t="shared" si="6"/>
        <v>127.5</v>
      </c>
      <c r="L21" s="47">
        <v>0.3</v>
      </c>
      <c r="M21" s="47">
        <v>0.1</v>
      </c>
      <c r="N21" s="47"/>
      <c r="O21" s="47"/>
    </row>
    <row r="22" spans="1:16" ht="29" x14ac:dyDescent="0.4">
      <c r="A22" s="25">
        <v>14</v>
      </c>
      <c r="B22" s="69" t="s">
        <v>78</v>
      </c>
      <c r="C22" s="27" t="s">
        <v>15</v>
      </c>
      <c r="D22" s="40">
        <v>15</v>
      </c>
      <c r="E22" s="43">
        <f t="shared" si="0"/>
        <v>3</v>
      </c>
      <c r="F22" s="41">
        <f t="shared" si="1"/>
        <v>45</v>
      </c>
      <c r="G22" s="43">
        <f t="shared" si="2"/>
        <v>7.5</v>
      </c>
      <c r="H22" s="49">
        <f t="shared" si="3"/>
        <v>112.5</v>
      </c>
      <c r="I22" s="43">
        <f t="shared" si="4"/>
        <v>0</v>
      </c>
      <c r="J22" s="48">
        <f t="shared" si="5"/>
        <v>0</v>
      </c>
      <c r="K22" s="49">
        <f t="shared" si="6"/>
        <v>157.5</v>
      </c>
      <c r="L22" s="47">
        <v>3</v>
      </c>
      <c r="M22" s="47">
        <v>6</v>
      </c>
      <c r="N22" s="47"/>
      <c r="O22" s="47"/>
    </row>
    <row r="23" spans="1:16" x14ac:dyDescent="0.4">
      <c r="A23" s="25">
        <v>15</v>
      </c>
      <c r="B23" s="33" t="s">
        <v>30</v>
      </c>
      <c r="C23" s="34" t="s">
        <v>31</v>
      </c>
      <c r="D23" s="53">
        <v>1</v>
      </c>
      <c r="E23" s="43">
        <f t="shared" si="0"/>
        <v>100</v>
      </c>
      <c r="F23" s="41">
        <f t="shared" si="1"/>
        <v>100</v>
      </c>
      <c r="G23" s="43">
        <f t="shared" si="2"/>
        <v>62.5</v>
      </c>
      <c r="H23" s="49">
        <f t="shared" si="3"/>
        <v>62.5</v>
      </c>
      <c r="I23" s="43">
        <f t="shared" si="4"/>
        <v>0</v>
      </c>
      <c r="J23" s="48">
        <f t="shared" si="5"/>
        <v>0</v>
      </c>
      <c r="K23" s="49">
        <f t="shared" si="6"/>
        <v>162.5</v>
      </c>
      <c r="L23" s="47">
        <v>100</v>
      </c>
      <c r="M23" s="47">
        <v>50</v>
      </c>
      <c r="N23" s="47"/>
      <c r="O23" s="47"/>
    </row>
    <row r="24" spans="1:16" x14ac:dyDescent="0.4">
      <c r="A24" s="25"/>
      <c r="B24" s="36" t="s">
        <v>33</v>
      </c>
      <c r="C24" s="54"/>
      <c r="D24" s="54"/>
      <c r="E24" s="41"/>
      <c r="F24" s="41"/>
      <c r="G24" s="43"/>
      <c r="H24" s="49"/>
      <c r="I24" s="43"/>
      <c r="J24" s="48"/>
      <c r="K24" s="49"/>
      <c r="L24" s="47"/>
      <c r="M24" s="47"/>
      <c r="N24" s="47"/>
      <c r="O24" s="47"/>
    </row>
    <row r="25" spans="1:16" ht="29" x14ac:dyDescent="0.4">
      <c r="A25" s="25">
        <v>16</v>
      </c>
      <c r="B25" s="38" t="s">
        <v>39</v>
      </c>
      <c r="C25" s="39" t="s">
        <v>32</v>
      </c>
      <c r="D25" s="53">
        <v>3</v>
      </c>
      <c r="E25" s="43">
        <f t="shared" ref="E25:E30" si="7">L25*$M$5</f>
        <v>1900</v>
      </c>
      <c r="F25" s="41">
        <f t="shared" ref="F25:F30" si="8">E25*D25</f>
        <v>5700</v>
      </c>
      <c r="G25" s="43">
        <f t="shared" ref="G25:G30" si="9">M25*$M$6/0.8</f>
        <v>125</v>
      </c>
      <c r="H25" s="49">
        <f t="shared" ref="H25:H30" si="10">G25*D25</f>
        <v>375</v>
      </c>
      <c r="I25" s="43">
        <f t="shared" ref="I25:I30" si="11">N25*$M$7</f>
        <v>40</v>
      </c>
      <c r="J25" s="48">
        <f t="shared" ref="J25:J30" si="12">I25*D25</f>
        <v>120</v>
      </c>
      <c r="K25" s="49">
        <f t="shared" ref="K25:K30" si="13">F25+H25+J25</f>
        <v>6195</v>
      </c>
      <c r="L25" s="47">
        <v>1900</v>
      </c>
      <c r="M25" s="47">
        <v>100</v>
      </c>
      <c r="N25" s="47">
        <v>40</v>
      </c>
      <c r="O25" s="47"/>
    </row>
    <row r="26" spans="1:16" x14ac:dyDescent="0.4">
      <c r="A26" s="25">
        <v>17</v>
      </c>
      <c r="B26" s="32" t="s">
        <v>28</v>
      </c>
      <c r="C26" s="27" t="s">
        <v>15</v>
      </c>
      <c r="D26" s="53">
        <v>6</v>
      </c>
      <c r="E26" s="43">
        <f t="shared" si="7"/>
        <v>5</v>
      </c>
      <c r="F26" s="41">
        <f t="shared" si="8"/>
        <v>30</v>
      </c>
      <c r="G26" s="43">
        <f t="shared" si="9"/>
        <v>2.5</v>
      </c>
      <c r="H26" s="49">
        <f t="shared" si="10"/>
        <v>15</v>
      </c>
      <c r="I26" s="43">
        <f t="shared" si="11"/>
        <v>0</v>
      </c>
      <c r="J26" s="48">
        <f t="shared" si="12"/>
        <v>0</v>
      </c>
      <c r="K26" s="49">
        <f t="shared" si="13"/>
        <v>45</v>
      </c>
      <c r="L26" s="47">
        <v>5</v>
      </c>
      <c r="M26" s="47">
        <v>2</v>
      </c>
      <c r="N26" s="47"/>
      <c r="O26" s="47"/>
    </row>
    <row r="27" spans="1:16" x14ac:dyDescent="0.4">
      <c r="A27" s="25">
        <v>18</v>
      </c>
      <c r="B27" s="32" t="s">
        <v>35</v>
      </c>
      <c r="C27" s="27" t="s">
        <v>15</v>
      </c>
      <c r="D27" s="53">
        <v>6</v>
      </c>
      <c r="E27" s="43">
        <f t="shared" si="7"/>
        <v>8</v>
      </c>
      <c r="F27" s="41">
        <f t="shared" si="8"/>
        <v>48</v>
      </c>
      <c r="G27" s="43">
        <f t="shared" si="9"/>
        <v>2.5</v>
      </c>
      <c r="H27" s="49">
        <f t="shared" si="10"/>
        <v>15</v>
      </c>
      <c r="I27" s="43">
        <f t="shared" si="11"/>
        <v>0</v>
      </c>
      <c r="J27" s="48">
        <f t="shared" si="12"/>
        <v>0</v>
      </c>
      <c r="K27" s="49">
        <f t="shared" si="13"/>
        <v>63</v>
      </c>
      <c r="L27" s="47">
        <v>8</v>
      </c>
      <c r="M27" s="47">
        <v>2</v>
      </c>
      <c r="N27" s="47"/>
      <c r="O27" s="47"/>
    </row>
    <row r="28" spans="1:16" x14ac:dyDescent="0.4">
      <c r="A28" s="25">
        <v>19</v>
      </c>
      <c r="B28" s="32" t="s">
        <v>36</v>
      </c>
      <c r="C28" s="27" t="s">
        <v>15</v>
      </c>
      <c r="D28" s="53">
        <v>3</v>
      </c>
      <c r="E28" s="43">
        <f t="shared" si="7"/>
        <v>5</v>
      </c>
      <c r="F28" s="41">
        <f t="shared" si="8"/>
        <v>15</v>
      </c>
      <c r="G28" s="43">
        <f t="shared" si="9"/>
        <v>2.5</v>
      </c>
      <c r="H28" s="49">
        <f t="shared" si="10"/>
        <v>7.5</v>
      </c>
      <c r="I28" s="43">
        <f t="shared" si="11"/>
        <v>0</v>
      </c>
      <c r="J28" s="48">
        <f t="shared" si="12"/>
        <v>0</v>
      </c>
      <c r="K28" s="49">
        <f t="shared" si="13"/>
        <v>22.5</v>
      </c>
      <c r="L28" s="47">
        <v>5</v>
      </c>
      <c r="M28" s="47">
        <v>2</v>
      </c>
      <c r="N28" s="47"/>
      <c r="O28" s="47"/>
    </row>
    <row r="29" spans="1:16" x14ac:dyDescent="0.4">
      <c r="A29" s="25">
        <v>20</v>
      </c>
      <c r="B29" s="32" t="s">
        <v>37</v>
      </c>
      <c r="C29" s="27" t="s">
        <v>15</v>
      </c>
      <c r="D29" s="53">
        <v>3</v>
      </c>
      <c r="E29" s="43">
        <f t="shared" si="7"/>
        <v>8</v>
      </c>
      <c r="F29" s="41">
        <f t="shared" si="8"/>
        <v>24</v>
      </c>
      <c r="G29" s="43">
        <f t="shared" si="9"/>
        <v>2.5</v>
      </c>
      <c r="H29" s="49">
        <f t="shared" si="10"/>
        <v>7.5</v>
      </c>
      <c r="I29" s="43">
        <f t="shared" si="11"/>
        <v>0</v>
      </c>
      <c r="J29" s="48">
        <f t="shared" si="12"/>
        <v>0</v>
      </c>
      <c r="K29" s="49">
        <f t="shared" si="13"/>
        <v>31.5</v>
      </c>
      <c r="L29" s="47">
        <v>8</v>
      </c>
      <c r="M29" s="47">
        <v>2</v>
      </c>
      <c r="N29" s="47"/>
      <c r="O29" s="47"/>
    </row>
    <row r="30" spans="1:16" x14ac:dyDescent="0.4">
      <c r="A30" s="25">
        <v>21</v>
      </c>
      <c r="B30" s="35" t="s">
        <v>38</v>
      </c>
      <c r="C30" s="27" t="s">
        <v>15</v>
      </c>
      <c r="D30" s="53">
        <v>29</v>
      </c>
      <c r="E30" s="43">
        <f t="shared" si="7"/>
        <v>0.7</v>
      </c>
      <c r="F30" s="41">
        <f t="shared" si="8"/>
        <v>20.299999999999997</v>
      </c>
      <c r="G30" s="43">
        <f t="shared" si="9"/>
        <v>0.125</v>
      </c>
      <c r="H30" s="49">
        <f t="shared" si="10"/>
        <v>3.625</v>
      </c>
      <c r="I30" s="43">
        <f t="shared" si="11"/>
        <v>0</v>
      </c>
      <c r="J30" s="48">
        <f t="shared" si="12"/>
        <v>0</v>
      </c>
      <c r="K30" s="49">
        <f t="shared" si="13"/>
        <v>23.924999999999997</v>
      </c>
      <c r="L30" s="47">
        <v>0.7</v>
      </c>
      <c r="M30" s="47">
        <v>0.1</v>
      </c>
      <c r="N30" s="47"/>
      <c r="O30" s="47"/>
    </row>
    <row r="31" spans="1:16" x14ac:dyDescent="0.4">
      <c r="A31" s="25">
        <v>22</v>
      </c>
      <c r="B31" s="7" t="s">
        <v>10</v>
      </c>
      <c r="C31" s="5"/>
      <c r="D31" s="44"/>
      <c r="E31" s="43"/>
      <c r="F31" s="56">
        <f>SUM(F9:F30)</f>
        <v>13884.699999999999</v>
      </c>
      <c r="G31" s="43"/>
      <c r="H31" s="49">
        <f>SUM(H9:H30)</f>
        <v>2085.125</v>
      </c>
      <c r="I31" s="43"/>
      <c r="J31" s="49">
        <f>SUM(J9:J30)</f>
        <v>614</v>
      </c>
      <c r="K31" s="49">
        <f>SUM(K9:K30)</f>
        <v>16583.825000000001</v>
      </c>
      <c r="L31" s="47"/>
      <c r="M31" s="47"/>
      <c r="N31" s="47"/>
      <c r="O31" s="47"/>
      <c r="P31" s="52"/>
    </row>
    <row r="32" spans="1:16" x14ac:dyDescent="0.4">
      <c r="A32" s="25">
        <v>23</v>
      </c>
      <c r="B32" s="7" t="s">
        <v>11</v>
      </c>
      <c r="C32" s="5"/>
      <c r="D32" s="44"/>
      <c r="E32" s="43"/>
      <c r="F32" s="43"/>
      <c r="G32" s="43"/>
      <c r="H32" s="43"/>
      <c r="I32" s="43"/>
      <c r="J32" s="43"/>
      <c r="K32" s="51">
        <f>K31*0.08</f>
        <v>1326.7060000000001</v>
      </c>
      <c r="L32" s="47"/>
      <c r="M32" s="47"/>
      <c r="N32" s="47"/>
      <c r="O32" s="47"/>
    </row>
    <row r="33" spans="1:15" x14ac:dyDescent="0.4">
      <c r="A33" s="25">
        <v>24</v>
      </c>
      <c r="B33" s="7" t="s">
        <v>10</v>
      </c>
      <c r="C33" s="5"/>
      <c r="D33" s="44"/>
      <c r="E33" s="45"/>
      <c r="F33" s="43"/>
      <c r="G33" s="43"/>
      <c r="H33" s="43"/>
      <c r="I33" s="43"/>
      <c r="J33" s="43"/>
      <c r="K33" s="51">
        <f>SUM(K31:K32)</f>
        <v>17910.531000000003</v>
      </c>
      <c r="L33" s="47"/>
      <c r="M33" s="47"/>
      <c r="N33" s="47"/>
      <c r="O33" s="47"/>
    </row>
    <row r="34" spans="1:15" x14ac:dyDescent="0.4">
      <c r="A34" s="25">
        <v>25</v>
      </c>
      <c r="B34" s="7" t="s">
        <v>77</v>
      </c>
      <c r="C34" s="5"/>
      <c r="D34" s="44"/>
      <c r="E34" s="43"/>
      <c r="F34" s="43"/>
      <c r="G34" s="43"/>
      <c r="H34" s="43"/>
      <c r="I34" s="43"/>
      <c r="J34" s="43"/>
      <c r="K34" s="51">
        <f>K33*0.03</f>
        <v>537.31593000000009</v>
      </c>
      <c r="L34" s="47"/>
      <c r="M34" s="47"/>
      <c r="N34" s="47"/>
      <c r="O34" s="47"/>
    </row>
    <row r="35" spans="1:15" x14ac:dyDescent="0.4">
      <c r="A35" s="25">
        <v>26</v>
      </c>
      <c r="B35" s="7" t="s">
        <v>10</v>
      </c>
      <c r="C35" s="5"/>
      <c r="D35" s="44"/>
      <c r="E35" s="45"/>
      <c r="F35" s="43"/>
      <c r="G35" s="43"/>
      <c r="H35" s="43"/>
      <c r="I35" s="43"/>
      <c r="J35" s="43"/>
      <c r="K35" s="51">
        <f>SUM(K33:K34)</f>
        <v>18447.846930000003</v>
      </c>
      <c r="L35" s="47"/>
      <c r="M35" s="47"/>
      <c r="N35" s="47"/>
      <c r="O35" s="47"/>
    </row>
    <row r="36" spans="1:15" x14ac:dyDescent="0.4">
      <c r="A36" s="25">
        <v>27</v>
      </c>
      <c r="B36" s="7" t="s">
        <v>12</v>
      </c>
      <c r="C36" s="5"/>
      <c r="D36" s="44"/>
      <c r="E36" s="43"/>
      <c r="F36" s="43"/>
      <c r="G36" s="43"/>
      <c r="H36" s="43"/>
      <c r="I36" s="43"/>
      <c r="J36" s="43"/>
      <c r="K36" s="51">
        <f>K35*0.06</f>
        <v>1106.8708158000002</v>
      </c>
      <c r="L36" s="47"/>
      <c r="M36" s="47"/>
      <c r="N36" s="47"/>
      <c r="O36" s="47"/>
    </row>
    <row r="37" spans="1:15" x14ac:dyDescent="0.4">
      <c r="A37" s="25">
        <v>28</v>
      </c>
      <c r="B37" s="7" t="s">
        <v>10</v>
      </c>
      <c r="C37" s="8"/>
      <c r="D37" s="46"/>
      <c r="E37" s="43"/>
      <c r="F37" s="43"/>
      <c r="G37" s="43"/>
      <c r="H37" s="43"/>
      <c r="I37" s="43"/>
      <c r="J37" s="43"/>
      <c r="K37" s="51">
        <f>SUM(K35:K36)</f>
        <v>19554.717745800004</v>
      </c>
      <c r="L37" s="47"/>
      <c r="M37" s="47"/>
      <c r="N37" s="47"/>
      <c r="O37" s="47"/>
    </row>
    <row r="38" spans="1:15" x14ac:dyDescent="0.4">
      <c r="A38" s="25">
        <v>29</v>
      </c>
      <c r="B38" s="9" t="s">
        <v>13</v>
      </c>
      <c r="C38" s="6"/>
      <c r="D38" s="46"/>
      <c r="E38" s="43"/>
      <c r="F38" s="43"/>
      <c r="G38" s="43"/>
      <c r="H38" s="43"/>
      <c r="I38" s="43"/>
      <c r="J38" s="43"/>
      <c r="K38" s="51">
        <f>K37*0.18</f>
        <v>3519.8491942440005</v>
      </c>
      <c r="L38" s="47"/>
      <c r="M38" s="47"/>
      <c r="N38" s="47"/>
      <c r="O38" s="47"/>
    </row>
    <row r="39" spans="1:15" x14ac:dyDescent="0.4">
      <c r="A39" s="25">
        <v>30</v>
      </c>
      <c r="B39" s="7" t="s">
        <v>10</v>
      </c>
      <c r="C39" s="10"/>
      <c r="D39" s="43"/>
      <c r="E39" s="43"/>
      <c r="F39" s="43"/>
      <c r="G39" s="43"/>
      <c r="H39" s="43"/>
      <c r="I39" s="43"/>
      <c r="J39" s="43"/>
      <c r="K39" s="51">
        <f>SUM(K37:K38)</f>
        <v>23074.566940044006</v>
      </c>
      <c r="L39" s="47"/>
      <c r="M39" s="47"/>
      <c r="N39" s="47"/>
      <c r="O39" s="47"/>
    </row>
    <row r="40" spans="1:15" x14ac:dyDescent="0.4">
      <c r="A40" s="13"/>
      <c r="B40" s="14"/>
      <c r="C40" s="15"/>
      <c r="D40" s="12"/>
      <c r="E40" s="12"/>
      <c r="F40" s="12"/>
      <c r="G40" s="12"/>
      <c r="H40" s="12"/>
      <c r="I40" s="12"/>
      <c r="J40" s="12"/>
      <c r="K40" s="12"/>
    </row>
    <row r="41" spans="1:15" x14ac:dyDescent="0.4">
      <c r="A41" s="13"/>
      <c r="B41" s="14"/>
      <c r="C41" s="11"/>
      <c r="D41" s="16"/>
      <c r="E41" s="16"/>
      <c r="F41" s="16"/>
      <c r="G41" s="16"/>
      <c r="H41" s="16"/>
      <c r="I41" s="16"/>
      <c r="J41" s="16"/>
      <c r="K41" s="16"/>
    </row>
    <row r="42" spans="1:15" x14ac:dyDescent="0.4">
      <c r="A42" s="13"/>
      <c r="B42" s="14"/>
      <c r="C42" s="16"/>
      <c r="D42" s="16"/>
      <c r="E42" s="16"/>
      <c r="F42" s="16"/>
      <c r="G42" s="16"/>
      <c r="H42" s="16"/>
      <c r="I42" s="16"/>
      <c r="J42" s="16"/>
      <c r="K42" s="16"/>
    </row>
    <row r="43" spans="1:15" x14ac:dyDescent="0.4">
      <c r="A43" s="13"/>
      <c r="B43" s="14"/>
      <c r="C43" s="16"/>
      <c r="D43" s="16"/>
      <c r="E43" s="16"/>
      <c r="F43" s="16"/>
      <c r="G43" s="16"/>
      <c r="H43" s="16"/>
      <c r="I43" s="16"/>
      <c r="J43" s="16"/>
      <c r="K43" s="16"/>
    </row>
    <row r="44" spans="1:15" x14ac:dyDescent="0.4">
      <c r="A44" s="13"/>
      <c r="B44" s="14"/>
      <c r="C44" s="11"/>
      <c r="D44" s="16"/>
      <c r="E44" s="16"/>
      <c r="F44" s="16"/>
      <c r="G44" s="16"/>
      <c r="H44" s="16"/>
      <c r="I44" s="16"/>
      <c r="J44" s="16"/>
      <c r="K44" s="16"/>
    </row>
    <row r="45" spans="1:15" x14ac:dyDescent="0.4">
      <c r="A45" s="13"/>
      <c r="B45" s="14"/>
      <c r="C45" s="16"/>
      <c r="D45" s="16"/>
      <c r="E45" s="16"/>
      <c r="F45" s="16"/>
      <c r="G45" s="16"/>
      <c r="H45" s="16"/>
      <c r="I45" s="16"/>
      <c r="J45" s="16"/>
      <c r="K45" s="16"/>
    </row>
    <row r="46" spans="1:15" x14ac:dyDescent="0.4">
      <c r="A46" s="13"/>
      <c r="B46" s="14"/>
      <c r="C46" s="16"/>
      <c r="D46" s="16"/>
      <c r="E46" s="16"/>
      <c r="F46" s="16"/>
      <c r="G46" s="16"/>
      <c r="H46" s="17"/>
      <c r="I46" s="16"/>
      <c r="J46" s="16"/>
      <c r="K46" s="16"/>
    </row>
    <row r="47" spans="1:15" x14ac:dyDescent="0.4">
      <c r="A47" s="13"/>
      <c r="B47" s="18"/>
      <c r="C47" s="16"/>
      <c r="D47" s="16"/>
      <c r="E47" s="16"/>
      <c r="F47" s="16"/>
      <c r="G47" s="16"/>
      <c r="H47" s="16"/>
      <c r="I47" s="16"/>
      <c r="J47" s="16"/>
      <c r="K47" s="16"/>
    </row>
    <row r="48" spans="1:15" x14ac:dyDescent="0.4">
      <c r="A48" s="13"/>
      <c r="B48" s="18"/>
      <c r="C48" s="16"/>
      <c r="D48" s="16"/>
      <c r="E48" s="16"/>
      <c r="F48" s="16"/>
      <c r="G48" s="16"/>
      <c r="H48" s="16"/>
      <c r="I48" s="16"/>
      <c r="J48" s="16"/>
      <c r="K48" s="16"/>
    </row>
    <row r="49" spans="1:11" x14ac:dyDescent="0.4">
      <c r="A49" s="17"/>
      <c r="B49" s="17"/>
      <c r="C49" s="17"/>
      <c r="D49" s="19"/>
      <c r="E49" s="19"/>
      <c r="F49" s="17"/>
      <c r="G49" s="19"/>
      <c r="H49" s="19"/>
      <c r="I49" s="19"/>
      <c r="J49" s="19"/>
      <c r="K49" s="19"/>
    </row>
    <row r="50" spans="1:11" x14ac:dyDescent="0.4">
      <c r="A50" s="17"/>
      <c r="B50" s="17"/>
      <c r="C50" s="17"/>
      <c r="D50" s="20"/>
      <c r="E50" s="20"/>
      <c r="F50" s="19"/>
      <c r="G50" s="20"/>
      <c r="H50" s="16"/>
      <c r="I50" s="20"/>
      <c r="J50" s="19"/>
      <c r="K50" s="20"/>
    </row>
    <row r="51" spans="1:11" x14ac:dyDescent="0.4">
      <c r="A51" s="17"/>
      <c r="B51" s="17"/>
      <c r="C51" s="17"/>
      <c r="D51" s="20"/>
      <c r="E51" s="20"/>
      <c r="F51" s="20"/>
      <c r="G51" s="20"/>
      <c r="H51" s="20"/>
      <c r="I51" s="20"/>
      <c r="J51" s="20"/>
      <c r="K51" s="20"/>
    </row>
    <row r="52" spans="1:11" x14ac:dyDescent="0.4">
      <c r="A52" s="17"/>
      <c r="B52" s="17"/>
      <c r="C52" s="17"/>
      <c r="D52" s="20"/>
      <c r="E52" s="20"/>
      <c r="F52" s="20"/>
      <c r="G52" s="20"/>
      <c r="H52" s="20"/>
      <c r="I52" s="20"/>
      <c r="J52" s="20"/>
      <c r="K52" s="20"/>
    </row>
    <row r="53" spans="1:11" x14ac:dyDescent="0.4">
      <c r="A53" s="17"/>
      <c r="B53" s="17"/>
      <c r="C53" s="17"/>
      <c r="D53" s="20"/>
      <c r="E53" s="20"/>
      <c r="F53" s="20"/>
      <c r="G53" s="20"/>
      <c r="H53" s="20"/>
      <c r="I53" s="20"/>
      <c r="J53" s="20"/>
      <c r="K53" s="20"/>
    </row>
    <row r="54" spans="1:11" ht="16.5" x14ac:dyDescent="0.45">
      <c r="A54" s="17"/>
      <c r="B54" s="17"/>
      <c r="C54" s="17"/>
      <c r="D54" s="20"/>
      <c r="E54" s="20"/>
      <c r="F54" s="20"/>
      <c r="G54" s="20"/>
      <c r="H54" s="20"/>
      <c r="I54" s="20"/>
      <c r="J54" s="20"/>
      <c r="K54" s="21"/>
    </row>
    <row r="55" spans="1:11" x14ac:dyDescent="0.4">
      <c r="A55" s="17"/>
      <c r="B55" s="22"/>
      <c r="C55" s="17"/>
      <c r="D55" s="20"/>
      <c r="E55" s="20"/>
      <c r="F55" s="20"/>
      <c r="G55" s="20"/>
      <c r="H55" s="20"/>
      <c r="I55" s="20"/>
      <c r="J55" s="20"/>
      <c r="K55" s="20"/>
    </row>
    <row r="56" spans="1:11" x14ac:dyDescent="0.4">
      <c r="A56" s="17"/>
      <c r="B56" s="20"/>
      <c r="C56" s="17"/>
      <c r="D56" s="20"/>
      <c r="E56" s="20"/>
      <c r="F56" s="20"/>
      <c r="G56" s="20"/>
      <c r="H56" s="20"/>
      <c r="I56" s="20"/>
      <c r="J56" s="20"/>
      <c r="K56" s="20"/>
    </row>
    <row r="57" spans="1:11" x14ac:dyDescent="0.4">
      <c r="B57" s="23"/>
      <c r="C57" s="24"/>
      <c r="D57" s="24"/>
      <c r="E57" s="24"/>
      <c r="F57" s="125"/>
      <c r="G57" s="125"/>
      <c r="H57" s="125"/>
    </row>
  </sheetData>
  <mergeCells count="15">
    <mergeCell ref="A3:A7"/>
    <mergeCell ref="B3:B7"/>
    <mergeCell ref="C3:C7"/>
    <mergeCell ref="D3:D7"/>
    <mergeCell ref="E3:F3"/>
    <mergeCell ref="F57:H57"/>
    <mergeCell ref="I3:J3"/>
    <mergeCell ref="K3:K7"/>
    <mergeCell ref="E4:E7"/>
    <mergeCell ref="F4:F7"/>
    <mergeCell ref="G4:G7"/>
    <mergeCell ref="H4:H7"/>
    <mergeCell ref="I4:I7"/>
    <mergeCell ref="J4:J7"/>
    <mergeCell ref="G3:H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23:F24 E9:F21" unlockedFormula="1"/>
    <ignoredError sqref="D23:D24 D25:F30 D14:D21" formulaRange="1" unlockedFormula="1"/>
    <ignoredError sqref="D31:L31 G23:L30 G14:L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10" workbookViewId="0">
      <selection activeCell="B40" sqref="B40"/>
    </sheetView>
  </sheetViews>
  <sheetFormatPr defaultColWidth="9.1796875" defaultRowHeight="15" x14ac:dyDescent="0.4"/>
  <cols>
    <col min="1" max="1" width="4.81640625" style="1" customWidth="1"/>
    <col min="2" max="2" width="42.26953125" style="1" customWidth="1"/>
    <col min="3" max="3" width="9.1796875" style="1" customWidth="1"/>
    <col min="4" max="4" width="8.7265625" style="1" customWidth="1"/>
    <col min="5" max="5" width="7.7265625" style="1" customWidth="1"/>
    <col min="6" max="6" width="9.1796875" style="1"/>
    <col min="7" max="7" width="7.7265625" style="1" customWidth="1"/>
    <col min="8" max="8" width="9.1796875" style="1"/>
    <col min="9" max="9" width="7.7265625" style="1" customWidth="1"/>
    <col min="10" max="10" width="9.1796875" style="1"/>
    <col min="11" max="11" width="11.1796875" style="1" customWidth="1"/>
    <col min="12" max="15" width="9.1796875" style="1"/>
    <col min="16" max="16" width="10" style="1" bestFit="1" customWidth="1"/>
    <col min="17" max="16384" width="9.1796875" style="1"/>
  </cols>
  <sheetData>
    <row r="1" spans="1:15" ht="22" x14ac:dyDescent="0.4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2" x14ac:dyDescent="0.4">
      <c r="A2" s="2"/>
      <c r="B2" s="2"/>
      <c r="C2" s="2"/>
      <c r="D2" s="2" t="s">
        <v>0</v>
      </c>
      <c r="E2" s="2"/>
      <c r="F2" s="2"/>
      <c r="G2" s="2"/>
      <c r="H2" s="50" t="s">
        <v>41</v>
      </c>
      <c r="I2" s="2"/>
      <c r="J2" s="2"/>
      <c r="K2" s="2"/>
    </row>
    <row r="3" spans="1:15" x14ac:dyDescent="0.4">
      <c r="A3" s="127" t="s">
        <v>1</v>
      </c>
      <c r="B3" s="127" t="s">
        <v>2</v>
      </c>
      <c r="C3" s="128" t="s">
        <v>3</v>
      </c>
      <c r="D3" s="128" t="s">
        <v>4</v>
      </c>
      <c r="E3" s="126" t="s">
        <v>5</v>
      </c>
      <c r="F3" s="126"/>
      <c r="G3" s="126" t="s">
        <v>6</v>
      </c>
      <c r="H3" s="126"/>
      <c r="I3" s="126" t="s">
        <v>7</v>
      </c>
      <c r="J3" s="126"/>
      <c r="K3" s="127" t="s">
        <v>8</v>
      </c>
    </row>
    <row r="4" spans="1:15" x14ac:dyDescent="0.4">
      <c r="A4" s="127"/>
      <c r="B4" s="127"/>
      <c r="C4" s="128"/>
      <c r="D4" s="128"/>
      <c r="E4" s="128" t="s">
        <v>9</v>
      </c>
      <c r="F4" s="127" t="s">
        <v>10</v>
      </c>
      <c r="G4" s="128" t="s">
        <v>9</v>
      </c>
      <c r="H4" s="127" t="s">
        <v>10</v>
      </c>
      <c r="I4" s="128" t="s">
        <v>9</v>
      </c>
      <c r="J4" s="129" t="s">
        <v>10</v>
      </c>
      <c r="K4" s="127"/>
    </row>
    <row r="5" spans="1:15" x14ac:dyDescent="0.4">
      <c r="A5" s="127"/>
      <c r="B5" s="127"/>
      <c r="C5" s="128"/>
      <c r="D5" s="128"/>
      <c r="E5" s="128"/>
      <c r="F5" s="127"/>
      <c r="G5" s="128"/>
      <c r="H5" s="127"/>
      <c r="I5" s="128"/>
      <c r="J5" s="129"/>
      <c r="K5" s="127"/>
      <c r="M5" s="42">
        <v>1</v>
      </c>
    </row>
    <row r="6" spans="1:15" x14ac:dyDescent="0.4">
      <c r="A6" s="127"/>
      <c r="B6" s="127"/>
      <c r="C6" s="128"/>
      <c r="D6" s="128"/>
      <c r="E6" s="128"/>
      <c r="F6" s="127"/>
      <c r="G6" s="128"/>
      <c r="H6" s="127"/>
      <c r="I6" s="128"/>
      <c r="J6" s="129"/>
      <c r="K6" s="127"/>
      <c r="M6" s="42">
        <v>1</v>
      </c>
    </row>
    <row r="7" spans="1:15" x14ac:dyDescent="0.4">
      <c r="A7" s="127"/>
      <c r="B7" s="127"/>
      <c r="C7" s="128"/>
      <c r="D7" s="128"/>
      <c r="E7" s="128"/>
      <c r="F7" s="127"/>
      <c r="G7" s="128"/>
      <c r="H7" s="127"/>
      <c r="I7" s="128"/>
      <c r="J7" s="129"/>
      <c r="K7" s="127"/>
      <c r="M7" s="42">
        <v>1</v>
      </c>
    </row>
    <row r="8" spans="1:15" ht="16.5" x14ac:dyDescent="0.45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9" x14ac:dyDescent="0.4">
      <c r="A9" s="25">
        <v>1</v>
      </c>
      <c r="B9" s="26" t="s">
        <v>16</v>
      </c>
      <c r="C9" s="27" t="s">
        <v>15</v>
      </c>
      <c r="D9" s="53">
        <v>9</v>
      </c>
      <c r="E9" s="41">
        <f t="shared" ref="E9:E20" si="0">L9*$M$5</f>
        <v>135</v>
      </c>
      <c r="F9" s="41">
        <f t="shared" ref="F9:F20" si="1">E9*D9</f>
        <v>1215</v>
      </c>
      <c r="G9" s="43">
        <f t="shared" ref="G9:G20" si="2">M9*$M$6/0.8</f>
        <v>12.5</v>
      </c>
      <c r="H9" s="49">
        <f t="shared" ref="H9:H20" si="3">G9*D9</f>
        <v>112.5</v>
      </c>
      <c r="I9" s="43">
        <f t="shared" ref="I9:I20" si="4">N9*$M$7</f>
        <v>3</v>
      </c>
      <c r="J9" s="48">
        <f t="shared" ref="J9:J20" si="5">I9*D9</f>
        <v>27</v>
      </c>
      <c r="K9" s="49">
        <f t="shared" ref="K9:K20" si="6">F9+H9+J9</f>
        <v>1354.5</v>
      </c>
      <c r="L9" s="47">
        <v>135</v>
      </c>
      <c r="M9" s="47">
        <v>10</v>
      </c>
      <c r="N9" s="47">
        <v>3</v>
      </c>
      <c r="O9" s="47"/>
    </row>
    <row r="10" spans="1:15" ht="29" x14ac:dyDescent="0.4">
      <c r="A10" s="25">
        <v>2</v>
      </c>
      <c r="B10" s="28" t="s">
        <v>17</v>
      </c>
      <c r="C10" s="27" t="s">
        <v>15</v>
      </c>
      <c r="D10" s="53">
        <v>5</v>
      </c>
      <c r="E10" s="41">
        <f t="shared" si="0"/>
        <v>162</v>
      </c>
      <c r="F10" s="41">
        <f t="shared" si="1"/>
        <v>810</v>
      </c>
      <c r="G10" s="43">
        <f t="shared" si="2"/>
        <v>12.5</v>
      </c>
      <c r="H10" s="49">
        <f t="shared" si="3"/>
        <v>62.5</v>
      </c>
      <c r="I10" s="43">
        <f t="shared" si="4"/>
        <v>3</v>
      </c>
      <c r="J10" s="48">
        <f t="shared" si="5"/>
        <v>15</v>
      </c>
      <c r="K10" s="49">
        <f t="shared" si="6"/>
        <v>887.5</v>
      </c>
      <c r="L10" s="47">
        <v>162</v>
      </c>
      <c r="M10" s="47">
        <v>10</v>
      </c>
      <c r="N10" s="47">
        <v>3</v>
      </c>
      <c r="O10" s="47"/>
    </row>
    <row r="11" spans="1:15" ht="29" x14ac:dyDescent="0.4">
      <c r="A11" s="25">
        <v>3</v>
      </c>
      <c r="B11" s="55" t="s">
        <v>20</v>
      </c>
      <c r="C11" s="27" t="s">
        <v>21</v>
      </c>
      <c r="D11" s="53">
        <f>SUM(D9:D10)</f>
        <v>14</v>
      </c>
      <c r="E11" s="41">
        <f t="shared" si="0"/>
        <v>25</v>
      </c>
      <c r="F11" s="41">
        <f t="shared" si="1"/>
        <v>350</v>
      </c>
      <c r="G11" s="43">
        <f t="shared" si="2"/>
        <v>2.5</v>
      </c>
      <c r="H11" s="49">
        <f t="shared" si="3"/>
        <v>35</v>
      </c>
      <c r="I11" s="43">
        <f t="shared" si="4"/>
        <v>0</v>
      </c>
      <c r="J11" s="48">
        <f t="shared" si="5"/>
        <v>0</v>
      </c>
      <c r="K11" s="49">
        <f t="shared" si="6"/>
        <v>385</v>
      </c>
      <c r="L11" s="47">
        <v>25</v>
      </c>
      <c r="M11" s="47">
        <v>2</v>
      </c>
      <c r="N11" s="47"/>
      <c r="O11" s="47"/>
    </row>
    <row r="12" spans="1:15" x14ac:dyDescent="0.4">
      <c r="A12" s="25">
        <v>4</v>
      </c>
      <c r="B12" s="30" t="s">
        <v>22</v>
      </c>
      <c r="C12" s="27" t="s">
        <v>15</v>
      </c>
      <c r="D12" s="53">
        <f>D11*2</f>
        <v>28</v>
      </c>
      <c r="E12" s="41">
        <f t="shared" si="0"/>
        <v>4</v>
      </c>
      <c r="F12" s="41">
        <f t="shared" si="1"/>
        <v>112</v>
      </c>
      <c r="G12" s="43">
        <f t="shared" si="2"/>
        <v>1.25</v>
      </c>
      <c r="H12" s="49">
        <f t="shared" si="3"/>
        <v>35</v>
      </c>
      <c r="I12" s="43">
        <f t="shared" si="4"/>
        <v>0</v>
      </c>
      <c r="J12" s="48">
        <f t="shared" si="5"/>
        <v>0</v>
      </c>
      <c r="K12" s="49">
        <f t="shared" si="6"/>
        <v>147</v>
      </c>
      <c r="L12" s="47">
        <v>4</v>
      </c>
      <c r="M12" s="47">
        <v>1</v>
      </c>
      <c r="N12" s="47"/>
      <c r="O12" s="47"/>
    </row>
    <row r="13" spans="1:15" x14ac:dyDescent="0.4">
      <c r="A13" s="25">
        <v>5</v>
      </c>
      <c r="B13" s="30" t="s">
        <v>23</v>
      </c>
      <c r="C13" s="31" t="s">
        <v>24</v>
      </c>
      <c r="D13" s="53">
        <v>74</v>
      </c>
      <c r="E13" s="41">
        <f t="shared" si="0"/>
        <v>2</v>
      </c>
      <c r="F13" s="41">
        <f t="shared" si="1"/>
        <v>148</v>
      </c>
      <c r="G13" s="43">
        <f t="shared" si="2"/>
        <v>1.875</v>
      </c>
      <c r="H13" s="49">
        <f t="shared" si="3"/>
        <v>138.75</v>
      </c>
      <c r="I13" s="43">
        <f t="shared" si="4"/>
        <v>1</v>
      </c>
      <c r="J13" s="48">
        <f t="shared" si="5"/>
        <v>74</v>
      </c>
      <c r="K13" s="49">
        <f t="shared" si="6"/>
        <v>360.75</v>
      </c>
      <c r="L13" s="47">
        <v>2</v>
      </c>
      <c r="M13" s="47">
        <v>1.5</v>
      </c>
      <c r="N13" s="47">
        <v>1</v>
      </c>
      <c r="O13" s="47"/>
    </row>
    <row r="14" spans="1:15" x14ac:dyDescent="0.4">
      <c r="A14" s="25">
        <v>6</v>
      </c>
      <c r="B14" s="30" t="s">
        <v>25</v>
      </c>
      <c r="C14" s="31" t="s">
        <v>24</v>
      </c>
      <c r="D14" s="53">
        <v>68</v>
      </c>
      <c r="E14" s="41">
        <f t="shared" si="0"/>
        <v>2.9</v>
      </c>
      <c r="F14" s="41">
        <f t="shared" si="1"/>
        <v>197.2</v>
      </c>
      <c r="G14" s="43">
        <f t="shared" si="2"/>
        <v>1.875</v>
      </c>
      <c r="H14" s="49">
        <f t="shared" si="3"/>
        <v>127.5</v>
      </c>
      <c r="I14" s="43">
        <f t="shared" si="4"/>
        <v>1</v>
      </c>
      <c r="J14" s="48">
        <f t="shared" si="5"/>
        <v>68</v>
      </c>
      <c r="K14" s="49">
        <f t="shared" si="6"/>
        <v>392.7</v>
      </c>
      <c r="L14" s="47">
        <v>2.9</v>
      </c>
      <c r="M14" s="47">
        <v>1.5</v>
      </c>
      <c r="N14" s="47">
        <v>1</v>
      </c>
      <c r="O14" s="47"/>
    </row>
    <row r="15" spans="1:15" x14ac:dyDescent="0.4">
      <c r="A15" s="25">
        <v>7</v>
      </c>
      <c r="B15" s="30" t="s">
        <v>26</v>
      </c>
      <c r="C15" s="31" t="s">
        <v>24</v>
      </c>
      <c r="D15" s="53">
        <v>40</v>
      </c>
      <c r="E15" s="41">
        <f t="shared" si="0"/>
        <v>4.5</v>
      </c>
      <c r="F15" s="41">
        <f t="shared" si="1"/>
        <v>180</v>
      </c>
      <c r="G15" s="43">
        <f t="shared" si="2"/>
        <v>1.875</v>
      </c>
      <c r="H15" s="49">
        <f t="shared" si="3"/>
        <v>75</v>
      </c>
      <c r="I15" s="43">
        <f t="shared" si="4"/>
        <v>1</v>
      </c>
      <c r="J15" s="48">
        <f t="shared" si="5"/>
        <v>40</v>
      </c>
      <c r="K15" s="49">
        <f t="shared" si="6"/>
        <v>295</v>
      </c>
      <c r="L15" s="47">
        <v>4.5</v>
      </c>
      <c r="M15" s="47">
        <v>1.5</v>
      </c>
      <c r="N15" s="47">
        <v>1</v>
      </c>
      <c r="O15" s="47"/>
    </row>
    <row r="16" spans="1:15" x14ac:dyDescent="0.4">
      <c r="A16" s="25">
        <v>8</v>
      </c>
      <c r="B16" s="32" t="s">
        <v>27</v>
      </c>
      <c r="C16" s="27" t="s">
        <v>15</v>
      </c>
      <c r="D16" s="53">
        <f>SUM(D13:D15)*3</f>
        <v>546</v>
      </c>
      <c r="E16" s="41">
        <f t="shared" si="0"/>
        <v>0.2</v>
      </c>
      <c r="F16" s="41">
        <f t="shared" si="1"/>
        <v>109.2</v>
      </c>
      <c r="G16" s="43">
        <f t="shared" si="2"/>
        <v>0.125</v>
      </c>
      <c r="H16" s="49">
        <f t="shared" si="3"/>
        <v>68.25</v>
      </c>
      <c r="I16" s="43">
        <f t="shared" si="4"/>
        <v>0</v>
      </c>
      <c r="J16" s="48">
        <f t="shared" si="5"/>
        <v>0</v>
      </c>
      <c r="K16" s="49">
        <f t="shared" si="6"/>
        <v>177.45</v>
      </c>
      <c r="L16" s="47">
        <v>0.2</v>
      </c>
      <c r="M16" s="47">
        <v>0.1</v>
      </c>
      <c r="N16" s="47"/>
      <c r="O16" s="47"/>
    </row>
    <row r="17" spans="1:16" x14ac:dyDescent="0.4">
      <c r="A17" s="25">
        <v>9</v>
      </c>
      <c r="B17" s="32" t="s">
        <v>28</v>
      </c>
      <c r="C17" s="27" t="s">
        <v>15</v>
      </c>
      <c r="D17" s="53">
        <v>2</v>
      </c>
      <c r="E17" s="41">
        <f t="shared" si="0"/>
        <v>5</v>
      </c>
      <c r="F17" s="41">
        <f t="shared" si="1"/>
        <v>10</v>
      </c>
      <c r="G17" s="43">
        <f t="shared" si="2"/>
        <v>2.5</v>
      </c>
      <c r="H17" s="49">
        <f t="shared" si="3"/>
        <v>5</v>
      </c>
      <c r="I17" s="43">
        <f t="shared" si="4"/>
        <v>0</v>
      </c>
      <c r="J17" s="48">
        <f t="shared" si="5"/>
        <v>0</v>
      </c>
      <c r="K17" s="49">
        <f t="shared" si="6"/>
        <v>15</v>
      </c>
      <c r="L17" s="47">
        <v>5</v>
      </c>
      <c r="M17" s="47">
        <v>2</v>
      </c>
      <c r="N17" s="47"/>
      <c r="O17" s="47"/>
    </row>
    <row r="18" spans="1:16" x14ac:dyDescent="0.4">
      <c r="A18" s="25">
        <v>10</v>
      </c>
      <c r="B18" s="30" t="s">
        <v>29</v>
      </c>
      <c r="C18" s="27" t="s">
        <v>15</v>
      </c>
      <c r="D18" s="53">
        <v>150</v>
      </c>
      <c r="E18" s="41">
        <f t="shared" si="0"/>
        <v>0.3</v>
      </c>
      <c r="F18" s="41">
        <f t="shared" si="1"/>
        <v>45</v>
      </c>
      <c r="G18" s="43">
        <f t="shared" si="2"/>
        <v>0.125</v>
      </c>
      <c r="H18" s="49">
        <f t="shared" si="3"/>
        <v>18.75</v>
      </c>
      <c r="I18" s="43">
        <f t="shared" si="4"/>
        <v>0</v>
      </c>
      <c r="J18" s="48">
        <f t="shared" si="5"/>
        <v>0</v>
      </c>
      <c r="K18" s="49">
        <f t="shared" si="6"/>
        <v>63.75</v>
      </c>
      <c r="L18" s="47">
        <v>0.3</v>
      </c>
      <c r="M18" s="47">
        <v>0.1</v>
      </c>
      <c r="N18" s="47"/>
      <c r="O18" s="47"/>
    </row>
    <row r="19" spans="1:16" ht="29" x14ac:dyDescent="0.4">
      <c r="A19" s="25">
        <v>11</v>
      </c>
      <c r="B19" s="69" t="s">
        <v>78</v>
      </c>
      <c r="C19" s="27" t="s">
        <v>15</v>
      </c>
      <c r="D19" s="40">
        <v>10</v>
      </c>
      <c r="E19" s="43">
        <f t="shared" si="0"/>
        <v>3</v>
      </c>
      <c r="F19" s="41">
        <f t="shared" si="1"/>
        <v>30</v>
      </c>
      <c r="G19" s="43">
        <f t="shared" si="2"/>
        <v>7.5</v>
      </c>
      <c r="H19" s="49">
        <f t="shared" si="3"/>
        <v>75</v>
      </c>
      <c r="I19" s="43">
        <f t="shared" si="4"/>
        <v>0</v>
      </c>
      <c r="J19" s="48">
        <f t="shared" si="5"/>
        <v>0</v>
      </c>
      <c r="K19" s="49">
        <f t="shared" si="6"/>
        <v>105</v>
      </c>
      <c r="L19" s="47">
        <v>3</v>
      </c>
      <c r="M19" s="47">
        <v>6</v>
      </c>
      <c r="N19" s="47"/>
      <c r="O19" s="47"/>
    </row>
    <row r="20" spans="1:16" x14ac:dyDescent="0.4">
      <c r="A20" s="25">
        <v>12</v>
      </c>
      <c r="B20" s="33" t="s">
        <v>30</v>
      </c>
      <c r="C20" s="34" t="s">
        <v>31</v>
      </c>
      <c r="D20" s="53">
        <v>1</v>
      </c>
      <c r="E20" s="41">
        <f t="shared" si="0"/>
        <v>100</v>
      </c>
      <c r="F20" s="41">
        <f t="shared" si="1"/>
        <v>100</v>
      </c>
      <c r="G20" s="43">
        <f t="shared" si="2"/>
        <v>62.5</v>
      </c>
      <c r="H20" s="49">
        <f t="shared" si="3"/>
        <v>62.5</v>
      </c>
      <c r="I20" s="43">
        <f t="shared" si="4"/>
        <v>0</v>
      </c>
      <c r="J20" s="48">
        <f t="shared" si="5"/>
        <v>0</v>
      </c>
      <c r="K20" s="49">
        <f t="shared" si="6"/>
        <v>162.5</v>
      </c>
      <c r="L20" s="47">
        <v>100</v>
      </c>
      <c r="M20" s="47">
        <v>50</v>
      </c>
      <c r="N20" s="47"/>
      <c r="O20" s="47"/>
    </row>
    <row r="21" spans="1:16" x14ac:dyDescent="0.4">
      <c r="A21" s="25"/>
      <c r="B21" s="36" t="s">
        <v>33</v>
      </c>
      <c r="C21" s="54"/>
      <c r="D21" s="54"/>
      <c r="E21" s="41"/>
      <c r="F21" s="41"/>
      <c r="G21" s="43"/>
      <c r="H21" s="49"/>
      <c r="I21" s="43"/>
      <c r="J21" s="48"/>
      <c r="K21" s="49"/>
      <c r="L21" s="47"/>
      <c r="M21" s="47"/>
      <c r="N21" s="47"/>
      <c r="O21" s="47"/>
    </row>
    <row r="22" spans="1:16" ht="29" x14ac:dyDescent="0.4">
      <c r="A22" s="25">
        <v>13</v>
      </c>
      <c r="B22" s="38" t="s">
        <v>39</v>
      </c>
      <c r="C22" s="39" t="s">
        <v>32</v>
      </c>
      <c r="D22" s="53">
        <v>1</v>
      </c>
      <c r="E22" s="41">
        <f t="shared" ref="E22:E27" si="7">L22*$M$5</f>
        <v>1900</v>
      </c>
      <c r="F22" s="41">
        <f t="shared" ref="F22:F27" si="8">E22*D22</f>
        <v>1900</v>
      </c>
      <c r="G22" s="43">
        <f t="shared" ref="G22:G27" si="9">M22*$M$6/0.8</f>
        <v>125</v>
      </c>
      <c r="H22" s="49">
        <f t="shared" ref="H22:H27" si="10">G22*D22</f>
        <v>125</v>
      </c>
      <c r="I22" s="43">
        <f t="shared" ref="I22:I27" si="11">N22*$M$7</f>
        <v>40</v>
      </c>
      <c r="J22" s="48">
        <f t="shared" ref="J22:J27" si="12">I22*D22</f>
        <v>40</v>
      </c>
      <c r="K22" s="49">
        <f t="shared" ref="K22:K27" si="13">F22+H22+J22</f>
        <v>2065</v>
      </c>
      <c r="L22" s="47">
        <v>1900</v>
      </c>
      <c r="M22" s="47">
        <v>100</v>
      </c>
      <c r="N22" s="47">
        <v>40</v>
      </c>
      <c r="O22" s="47"/>
    </row>
    <row r="23" spans="1:16" x14ac:dyDescent="0.4">
      <c r="A23" s="25">
        <v>14</v>
      </c>
      <c r="B23" s="32" t="s">
        <v>28</v>
      </c>
      <c r="C23" s="27" t="s">
        <v>15</v>
      </c>
      <c r="D23" s="53">
        <v>2</v>
      </c>
      <c r="E23" s="41">
        <f t="shared" si="7"/>
        <v>5</v>
      </c>
      <c r="F23" s="41">
        <f t="shared" si="8"/>
        <v>10</v>
      </c>
      <c r="G23" s="43">
        <f t="shared" si="9"/>
        <v>2.5</v>
      </c>
      <c r="H23" s="49">
        <f t="shared" si="10"/>
        <v>5</v>
      </c>
      <c r="I23" s="43">
        <f t="shared" si="11"/>
        <v>0</v>
      </c>
      <c r="J23" s="48">
        <f t="shared" si="12"/>
        <v>0</v>
      </c>
      <c r="K23" s="49">
        <f t="shared" si="13"/>
        <v>15</v>
      </c>
      <c r="L23" s="47">
        <v>5</v>
      </c>
      <c r="M23" s="47">
        <v>2</v>
      </c>
      <c r="N23" s="47"/>
      <c r="O23" s="47"/>
    </row>
    <row r="24" spans="1:16" x14ac:dyDescent="0.4">
      <c r="A24" s="25">
        <v>15</v>
      </c>
      <c r="B24" s="32" t="s">
        <v>35</v>
      </c>
      <c r="C24" s="27" t="s">
        <v>15</v>
      </c>
      <c r="D24" s="53">
        <v>2</v>
      </c>
      <c r="E24" s="41">
        <f t="shared" si="7"/>
        <v>8</v>
      </c>
      <c r="F24" s="41">
        <f t="shared" si="8"/>
        <v>16</v>
      </c>
      <c r="G24" s="43">
        <f t="shared" si="9"/>
        <v>2.5</v>
      </c>
      <c r="H24" s="49">
        <f t="shared" si="10"/>
        <v>5</v>
      </c>
      <c r="I24" s="43">
        <f t="shared" si="11"/>
        <v>0</v>
      </c>
      <c r="J24" s="48">
        <f t="shared" si="12"/>
        <v>0</v>
      </c>
      <c r="K24" s="49">
        <f t="shared" si="13"/>
        <v>21</v>
      </c>
      <c r="L24" s="47">
        <v>8</v>
      </c>
      <c r="M24" s="47">
        <v>2</v>
      </c>
      <c r="N24" s="47"/>
      <c r="O24" s="47"/>
    </row>
    <row r="25" spans="1:16" x14ac:dyDescent="0.4">
      <c r="A25" s="25">
        <v>16</v>
      </c>
      <c r="B25" s="32" t="s">
        <v>36</v>
      </c>
      <c r="C25" s="27" t="s">
        <v>15</v>
      </c>
      <c r="D25" s="53">
        <v>1</v>
      </c>
      <c r="E25" s="41">
        <f t="shared" si="7"/>
        <v>5</v>
      </c>
      <c r="F25" s="41">
        <f t="shared" si="8"/>
        <v>5</v>
      </c>
      <c r="G25" s="43">
        <f t="shared" si="9"/>
        <v>2.5</v>
      </c>
      <c r="H25" s="49">
        <f t="shared" si="10"/>
        <v>2.5</v>
      </c>
      <c r="I25" s="43">
        <f t="shared" si="11"/>
        <v>0</v>
      </c>
      <c r="J25" s="48">
        <f t="shared" si="12"/>
        <v>0</v>
      </c>
      <c r="K25" s="49">
        <f t="shared" si="13"/>
        <v>7.5</v>
      </c>
      <c r="L25" s="47">
        <v>5</v>
      </c>
      <c r="M25" s="47">
        <v>2</v>
      </c>
      <c r="N25" s="47"/>
      <c r="O25" s="47"/>
    </row>
    <row r="26" spans="1:16" x14ac:dyDescent="0.4">
      <c r="A26" s="25">
        <v>17</v>
      </c>
      <c r="B26" s="32" t="s">
        <v>37</v>
      </c>
      <c r="C26" s="27" t="s">
        <v>15</v>
      </c>
      <c r="D26" s="53">
        <v>1</v>
      </c>
      <c r="E26" s="41">
        <f t="shared" si="7"/>
        <v>8</v>
      </c>
      <c r="F26" s="41">
        <f t="shared" si="8"/>
        <v>8</v>
      </c>
      <c r="G26" s="43">
        <f t="shared" si="9"/>
        <v>2.5</v>
      </c>
      <c r="H26" s="49">
        <f t="shared" si="10"/>
        <v>2.5</v>
      </c>
      <c r="I26" s="43">
        <f t="shared" si="11"/>
        <v>0</v>
      </c>
      <c r="J26" s="48">
        <f t="shared" si="12"/>
        <v>0</v>
      </c>
      <c r="K26" s="49">
        <f t="shared" si="13"/>
        <v>10.5</v>
      </c>
      <c r="L26" s="47">
        <v>8</v>
      </c>
      <c r="M26" s="47">
        <v>2</v>
      </c>
      <c r="N26" s="47"/>
      <c r="O26" s="47"/>
    </row>
    <row r="27" spans="1:16" x14ac:dyDescent="0.4">
      <c r="A27" s="25">
        <v>18</v>
      </c>
      <c r="B27" s="35" t="s">
        <v>38</v>
      </c>
      <c r="C27" s="27" t="s">
        <v>15</v>
      </c>
      <c r="D27" s="53">
        <v>10</v>
      </c>
      <c r="E27" s="41">
        <f t="shared" si="7"/>
        <v>0.7</v>
      </c>
      <c r="F27" s="41">
        <f t="shared" si="8"/>
        <v>7</v>
      </c>
      <c r="G27" s="43">
        <f t="shared" si="9"/>
        <v>0.125</v>
      </c>
      <c r="H27" s="49">
        <f t="shared" si="10"/>
        <v>1.25</v>
      </c>
      <c r="I27" s="43">
        <f t="shared" si="11"/>
        <v>0</v>
      </c>
      <c r="J27" s="48">
        <f t="shared" si="12"/>
        <v>0</v>
      </c>
      <c r="K27" s="49">
        <f t="shared" si="13"/>
        <v>8.25</v>
      </c>
      <c r="L27" s="47">
        <v>0.7</v>
      </c>
      <c r="M27" s="47">
        <v>0.1</v>
      </c>
      <c r="N27" s="47"/>
      <c r="O27" s="47"/>
    </row>
    <row r="28" spans="1:16" x14ac:dyDescent="0.4">
      <c r="A28" s="25">
        <v>19</v>
      </c>
      <c r="B28" s="7" t="s">
        <v>10</v>
      </c>
      <c r="C28" s="5"/>
      <c r="D28" s="44"/>
      <c r="E28" s="43"/>
      <c r="F28" s="56">
        <f>SUM(F9:F27)</f>
        <v>5252.4</v>
      </c>
      <c r="G28" s="43"/>
      <c r="H28" s="49">
        <f>SUM(H9:H27)</f>
        <v>957</v>
      </c>
      <c r="I28" s="43"/>
      <c r="J28" s="49">
        <f>SUM(J9:J27)</f>
        <v>264</v>
      </c>
      <c r="K28" s="49">
        <f>SUM(K9:K27)</f>
        <v>6473.4</v>
      </c>
      <c r="L28" s="47"/>
      <c r="M28" s="47"/>
      <c r="N28" s="47"/>
      <c r="O28" s="47"/>
      <c r="P28" s="52"/>
    </row>
    <row r="29" spans="1:16" x14ac:dyDescent="0.4">
      <c r="A29" s="25">
        <v>20</v>
      </c>
      <c r="B29" s="7" t="s">
        <v>11</v>
      </c>
      <c r="C29" s="5"/>
      <c r="D29" s="44"/>
      <c r="E29" s="43"/>
      <c r="F29" s="43"/>
      <c r="G29" s="43"/>
      <c r="H29" s="43"/>
      <c r="I29" s="43"/>
      <c r="J29" s="43"/>
      <c r="K29" s="51">
        <f>K28*0.08</f>
        <v>517.87199999999996</v>
      </c>
      <c r="L29" s="47"/>
      <c r="M29" s="47"/>
      <c r="N29" s="47"/>
      <c r="O29" s="47"/>
    </row>
    <row r="30" spans="1:16" x14ac:dyDescent="0.4">
      <c r="A30" s="25">
        <v>21</v>
      </c>
      <c r="B30" s="7" t="s">
        <v>10</v>
      </c>
      <c r="C30" s="5"/>
      <c r="D30" s="44"/>
      <c r="E30" s="45"/>
      <c r="F30" s="43"/>
      <c r="G30" s="43"/>
      <c r="H30" s="43"/>
      <c r="I30" s="43"/>
      <c r="J30" s="43"/>
      <c r="K30" s="51">
        <f>SUM(K28:K29)</f>
        <v>6991.2719999999999</v>
      </c>
      <c r="L30" s="47"/>
      <c r="M30" s="47"/>
      <c r="N30" s="47"/>
      <c r="O30" s="47"/>
    </row>
    <row r="31" spans="1:16" x14ac:dyDescent="0.4">
      <c r="A31" s="25">
        <v>22</v>
      </c>
      <c r="B31" s="7" t="s">
        <v>77</v>
      </c>
      <c r="C31" s="5"/>
      <c r="D31" s="44"/>
      <c r="E31" s="43"/>
      <c r="F31" s="43"/>
      <c r="G31" s="43"/>
      <c r="H31" s="43"/>
      <c r="I31" s="43"/>
      <c r="J31" s="43"/>
      <c r="K31" s="51">
        <f>K30*0.03</f>
        <v>209.73815999999999</v>
      </c>
      <c r="L31" s="47"/>
      <c r="M31" s="47"/>
      <c r="N31" s="47"/>
      <c r="O31" s="47"/>
    </row>
    <row r="32" spans="1:16" x14ac:dyDescent="0.4">
      <c r="A32" s="25">
        <v>23</v>
      </c>
      <c r="B32" s="7" t="s">
        <v>10</v>
      </c>
      <c r="C32" s="5"/>
      <c r="D32" s="44"/>
      <c r="E32" s="45"/>
      <c r="F32" s="43"/>
      <c r="G32" s="43"/>
      <c r="H32" s="43"/>
      <c r="I32" s="43"/>
      <c r="J32" s="43"/>
      <c r="K32" s="51">
        <f>SUM(K30:K31)</f>
        <v>7201.0101599999998</v>
      </c>
      <c r="L32" s="47"/>
      <c r="M32" s="47"/>
      <c r="N32" s="47"/>
      <c r="O32" s="47"/>
    </row>
    <row r="33" spans="1:15" x14ac:dyDescent="0.4">
      <c r="A33" s="25">
        <v>24</v>
      </c>
      <c r="B33" s="7" t="s">
        <v>12</v>
      </c>
      <c r="C33" s="5"/>
      <c r="D33" s="44"/>
      <c r="E33" s="43"/>
      <c r="F33" s="43"/>
      <c r="G33" s="43"/>
      <c r="H33" s="43"/>
      <c r="I33" s="43"/>
      <c r="J33" s="43"/>
      <c r="K33" s="51">
        <f>K32*0.06</f>
        <v>432.06060959999996</v>
      </c>
      <c r="L33" s="47"/>
      <c r="M33" s="47"/>
      <c r="N33" s="47"/>
      <c r="O33" s="47"/>
    </row>
    <row r="34" spans="1:15" x14ac:dyDescent="0.4">
      <c r="A34" s="25">
        <v>25</v>
      </c>
      <c r="B34" s="7" t="s">
        <v>10</v>
      </c>
      <c r="C34" s="8"/>
      <c r="D34" s="46"/>
      <c r="E34" s="43"/>
      <c r="F34" s="43"/>
      <c r="G34" s="43"/>
      <c r="H34" s="43"/>
      <c r="I34" s="43"/>
      <c r="J34" s="43"/>
      <c r="K34" s="51">
        <f>SUM(K32:K33)</f>
        <v>7633.0707695999999</v>
      </c>
      <c r="L34" s="47"/>
      <c r="M34" s="47"/>
      <c r="N34" s="47"/>
      <c r="O34" s="47"/>
    </row>
    <row r="35" spans="1:15" x14ac:dyDescent="0.4">
      <c r="A35" s="25">
        <v>26</v>
      </c>
      <c r="B35" s="9" t="s">
        <v>13</v>
      </c>
      <c r="C35" s="6"/>
      <c r="D35" s="46"/>
      <c r="E35" s="43"/>
      <c r="F35" s="43"/>
      <c r="G35" s="43"/>
      <c r="H35" s="43"/>
      <c r="I35" s="43"/>
      <c r="J35" s="43"/>
      <c r="K35" s="51">
        <f>K34*0.18</f>
        <v>1373.9527385279998</v>
      </c>
      <c r="L35" s="47"/>
      <c r="M35" s="47"/>
      <c r="N35" s="47"/>
      <c r="O35" s="47"/>
    </row>
    <row r="36" spans="1:15" x14ac:dyDescent="0.4">
      <c r="A36" s="25">
        <v>27</v>
      </c>
      <c r="B36" s="7" t="s">
        <v>10</v>
      </c>
      <c r="C36" s="10"/>
      <c r="D36" s="43"/>
      <c r="E36" s="43"/>
      <c r="F36" s="43"/>
      <c r="G36" s="43"/>
      <c r="H36" s="43"/>
      <c r="I36" s="43"/>
      <c r="J36" s="43"/>
      <c r="K36" s="51">
        <f>SUM(K34:K35)</f>
        <v>9007.0235081280007</v>
      </c>
      <c r="L36" s="47"/>
      <c r="M36" s="47"/>
      <c r="N36" s="47"/>
      <c r="O36" s="47"/>
    </row>
    <row r="37" spans="1:15" x14ac:dyDescent="0.4">
      <c r="A37" s="13"/>
      <c r="B37" s="14"/>
      <c r="C37" s="11"/>
      <c r="D37" s="16"/>
      <c r="E37" s="16"/>
      <c r="F37" s="16"/>
      <c r="G37" s="16"/>
      <c r="H37" s="16"/>
      <c r="I37" s="16"/>
      <c r="J37" s="16"/>
      <c r="K37" s="16"/>
    </row>
    <row r="38" spans="1:15" x14ac:dyDescent="0.4">
      <c r="A38" s="13"/>
      <c r="B38" s="14"/>
      <c r="C38" s="16"/>
      <c r="D38" s="16"/>
      <c r="E38" s="16"/>
      <c r="F38" s="16"/>
      <c r="G38" s="16"/>
      <c r="H38" s="16"/>
      <c r="I38" s="16"/>
      <c r="J38" s="16"/>
      <c r="K38" s="16"/>
    </row>
    <row r="39" spans="1:15" x14ac:dyDescent="0.4">
      <c r="A39" s="13"/>
      <c r="B39" s="14"/>
      <c r="C39" s="16"/>
      <c r="D39" s="16"/>
      <c r="E39" s="16"/>
      <c r="F39" s="16"/>
      <c r="G39" s="16"/>
      <c r="H39" s="16"/>
      <c r="I39" s="16"/>
      <c r="J39" s="16"/>
      <c r="K39" s="16"/>
    </row>
    <row r="40" spans="1:15" x14ac:dyDescent="0.4">
      <c r="A40" s="13"/>
      <c r="B40" s="14"/>
      <c r="C40" s="11"/>
      <c r="D40" s="16"/>
      <c r="E40" s="16"/>
      <c r="F40" s="16"/>
      <c r="G40" s="16"/>
      <c r="H40" s="16"/>
      <c r="I40" s="16"/>
      <c r="J40" s="16"/>
      <c r="K40" s="16"/>
    </row>
    <row r="41" spans="1:15" x14ac:dyDescent="0.4">
      <c r="A41" s="13"/>
      <c r="B41" s="14"/>
      <c r="C41" s="16"/>
      <c r="D41" s="16"/>
      <c r="E41" s="16"/>
      <c r="F41" s="16"/>
      <c r="G41" s="16"/>
      <c r="H41" s="16"/>
      <c r="I41" s="16"/>
      <c r="J41" s="16"/>
      <c r="K41" s="16"/>
    </row>
    <row r="42" spans="1:15" x14ac:dyDescent="0.4">
      <c r="A42" s="13"/>
      <c r="B42" s="14"/>
      <c r="C42" s="16"/>
      <c r="D42" s="16"/>
      <c r="E42" s="16"/>
      <c r="F42" s="16"/>
      <c r="G42" s="16"/>
      <c r="H42" s="17"/>
      <c r="I42" s="16"/>
      <c r="J42" s="16"/>
      <c r="K42" s="16"/>
    </row>
    <row r="43" spans="1:15" x14ac:dyDescent="0.4">
      <c r="A43" s="13"/>
      <c r="B43" s="18"/>
      <c r="C43" s="16"/>
      <c r="D43" s="16"/>
      <c r="E43" s="16"/>
      <c r="F43" s="16"/>
      <c r="G43" s="16"/>
      <c r="H43" s="16"/>
      <c r="I43" s="16"/>
      <c r="J43" s="16"/>
      <c r="K43" s="16"/>
    </row>
    <row r="44" spans="1:15" x14ac:dyDescent="0.4">
      <c r="A44" s="13"/>
      <c r="B44" s="18"/>
      <c r="C44" s="16"/>
      <c r="D44" s="16"/>
      <c r="E44" s="16"/>
      <c r="F44" s="16"/>
      <c r="G44" s="16"/>
      <c r="H44" s="16"/>
      <c r="I44" s="16"/>
      <c r="J44" s="16"/>
      <c r="K44" s="16"/>
    </row>
    <row r="45" spans="1:15" x14ac:dyDescent="0.4">
      <c r="A45" s="17"/>
      <c r="B45" s="17"/>
      <c r="C45" s="17"/>
      <c r="D45" s="19"/>
      <c r="E45" s="19"/>
      <c r="F45" s="17"/>
      <c r="G45" s="19"/>
      <c r="H45" s="19"/>
      <c r="I45" s="19"/>
      <c r="J45" s="19"/>
      <c r="K45" s="19"/>
    </row>
    <row r="46" spans="1:15" x14ac:dyDescent="0.4">
      <c r="A46" s="17"/>
      <c r="B46" s="17"/>
      <c r="C46" s="17"/>
      <c r="D46" s="20"/>
      <c r="E46" s="20"/>
      <c r="F46" s="19"/>
      <c r="G46" s="20"/>
      <c r="H46" s="16"/>
      <c r="I46" s="20"/>
      <c r="J46" s="19"/>
      <c r="K46" s="20"/>
    </row>
    <row r="47" spans="1:15" x14ac:dyDescent="0.4">
      <c r="A47" s="17"/>
      <c r="B47" s="17"/>
      <c r="C47" s="17"/>
      <c r="D47" s="20"/>
      <c r="E47" s="20"/>
      <c r="F47" s="20"/>
      <c r="G47" s="20"/>
      <c r="H47" s="20"/>
      <c r="I47" s="20"/>
      <c r="J47" s="20"/>
      <c r="K47" s="20"/>
    </row>
    <row r="48" spans="1:15" x14ac:dyDescent="0.4">
      <c r="A48" s="17"/>
      <c r="B48" s="17"/>
      <c r="C48" s="17"/>
      <c r="D48" s="20"/>
      <c r="E48" s="20"/>
      <c r="F48" s="20"/>
      <c r="G48" s="20"/>
      <c r="H48" s="20"/>
      <c r="I48" s="20"/>
      <c r="J48" s="20"/>
      <c r="K48" s="20"/>
    </row>
    <row r="49" spans="1:11" x14ac:dyDescent="0.4">
      <c r="A49" s="17"/>
      <c r="B49" s="17"/>
      <c r="C49" s="17"/>
      <c r="D49" s="20"/>
      <c r="E49" s="20"/>
      <c r="F49" s="20"/>
      <c r="G49" s="20"/>
      <c r="H49" s="20"/>
      <c r="I49" s="20"/>
      <c r="J49" s="20"/>
      <c r="K49" s="20"/>
    </row>
    <row r="50" spans="1:11" ht="16.5" x14ac:dyDescent="0.45">
      <c r="A50" s="17"/>
      <c r="B50" s="17"/>
      <c r="C50" s="17"/>
      <c r="D50" s="20"/>
      <c r="E50" s="20"/>
      <c r="F50" s="20"/>
      <c r="G50" s="20"/>
      <c r="H50" s="20"/>
      <c r="I50" s="20"/>
      <c r="J50" s="20"/>
      <c r="K50" s="21"/>
    </row>
    <row r="51" spans="1:11" x14ac:dyDescent="0.4">
      <c r="A51" s="17"/>
      <c r="B51" s="22"/>
      <c r="C51" s="17"/>
      <c r="D51" s="20"/>
      <c r="E51" s="20"/>
      <c r="F51" s="20"/>
      <c r="G51" s="20"/>
      <c r="H51" s="20"/>
      <c r="I51" s="20"/>
      <c r="J51" s="20"/>
      <c r="K51" s="20"/>
    </row>
    <row r="52" spans="1:11" x14ac:dyDescent="0.4">
      <c r="A52" s="17"/>
      <c r="B52" s="20"/>
      <c r="C52" s="17"/>
      <c r="D52" s="20"/>
      <c r="E52" s="20"/>
      <c r="F52" s="20"/>
      <c r="G52" s="20"/>
      <c r="H52" s="20"/>
      <c r="I52" s="20"/>
      <c r="J52" s="20"/>
      <c r="K52" s="20"/>
    </row>
    <row r="53" spans="1:11" x14ac:dyDescent="0.4">
      <c r="B53" s="23"/>
      <c r="C53" s="24"/>
      <c r="D53" s="24"/>
      <c r="E53" s="24"/>
      <c r="F53" s="125"/>
      <c r="G53" s="125"/>
      <c r="H53" s="125"/>
    </row>
  </sheetData>
  <mergeCells count="15">
    <mergeCell ref="A3:A7"/>
    <mergeCell ref="B3:B7"/>
    <mergeCell ref="C3:C7"/>
    <mergeCell ref="D3:D7"/>
    <mergeCell ref="E3:F3"/>
    <mergeCell ref="F53:H53"/>
    <mergeCell ref="I3:J3"/>
    <mergeCell ref="K3:K7"/>
    <mergeCell ref="E4:E7"/>
    <mergeCell ref="F4:F7"/>
    <mergeCell ref="G4:G7"/>
    <mergeCell ref="H4:H7"/>
    <mergeCell ref="I4:I7"/>
    <mergeCell ref="J4:J7"/>
    <mergeCell ref="G3:H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20:H27 E9:H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19" workbookViewId="0">
      <selection activeCell="B40" sqref="B40"/>
    </sheetView>
  </sheetViews>
  <sheetFormatPr defaultColWidth="9.1796875" defaultRowHeight="15" x14ac:dyDescent="0.4"/>
  <cols>
    <col min="1" max="1" width="4.81640625" style="1" customWidth="1"/>
    <col min="2" max="2" width="42.26953125" style="1" customWidth="1"/>
    <col min="3" max="3" width="9.1796875" style="1" customWidth="1"/>
    <col min="4" max="4" width="8.7265625" style="1" customWidth="1"/>
    <col min="5" max="5" width="7.7265625" style="1" customWidth="1"/>
    <col min="6" max="6" width="9.1796875" style="1"/>
    <col min="7" max="7" width="7.7265625" style="1" customWidth="1"/>
    <col min="8" max="8" width="9.1796875" style="1"/>
    <col min="9" max="9" width="7.7265625" style="1" customWidth="1"/>
    <col min="10" max="10" width="9.1796875" style="1"/>
    <col min="11" max="11" width="11.1796875" style="1" customWidth="1"/>
    <col min="12" max="15" width="9.1796875" style="1"/>
    <col min="16" max="16" width="10" style="1" bestFit="1" customWidth="1"/>
    <col min="17" max="16384" width="9.1796875" style="1"/>
  </cols>
  <sheetData>
    <row r="1" spans="1:15" ht="22" x14ac:dyDescent="0.4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2" x14ac:dyDescent="0.4">
      <c r="A2" s="2"/>
      <c r="B2" s="2"/>
      <c r="C2" s="2"/>
      <c r="D2" s="2" t="s">
        <v>0</v>
      </c>
      <c r="E2" s="2"/>
      <c r="F2" s="2"/>
      <c r="G2" s="2"/>
      <c r="H2" s="50" t="s">
        <v>40</v>
      </c>
      <c r="I2" s="2"/>
      <c r="J2" s="2"/>
      <c r="K2" s="2"/>
    </row>
    <row r="3" spans="1:15" x14ac:dyDescent="0.4">
      <c r="A3" s="127" t="s">
        <v>1</v>
      </c>
      <c r="B3" s="127" t="s">
        <v>2</v>
      </c>
      <c r="C3" s="128" t="s">
        <v>3</v>
      </c>
      <c r="D3" s="128" t="s">
        <v>4</v>
      </c>
      <c r="E3" s="126" t="s">
        <v>5</v>
      </c>
      <c r="F3" s="126"/>
      <c r="G3" s="126" t="s">
        <v>6</v>
      </c>
      <c r="H3" s="126"/>
      <c r="I3" s="126" t="s">
        <v>7</v>
      </c>
      <c r="J3" s="126"/>
      <c r="K3" s="127" t="s">
        <v>8</v>
      </c>
    </row>
    <row r="4" spans="1:15" x14ac:dyDescent="0.4">
      <c r="A4" s="127"/>
      <c r="B4" s="127"/>
      <c r="C4" s="128"/>
      <c r="D4" s="128"/>
      <c r="E4" s="128" t="s">
        <v>9</v>
      </c>
      <c r="F4" s="127" t="s">
        <v>10</v>
      </c>
      <c r="G4" s="128" t="s">
        <v>9</v>
      </c>
      <c r="H4" s="127" t="s">
        <v>10</v>
      </c>
      <c r="I4" s="128" t="s">
        <v>9</v>
      </c>
      <c r="J4" s="129" t="s">
        <v>10</v>
      </c>
      <c r="K4" s="127"/>
    </row>
    <row r="5" spans="1:15" x14ac:dyDescent="0.4">
      <c r="A5" s="127"/>
      <c r="B5" s="127"/>
      <c r="C5" s="128"/>
      <c r="D5" s="128"/>
      <c r="E5" s="128"/>
      <c r="F5" s="127"/>
      <c r="G5" s="128"/>
      <c r="H5" s="127"/>
      <c r="I5" s="128"/>
      <c r="J5" s="129"/>
      <c r="K5" s="127"/>
      <c r="M5" s="42">
        <v>1</v>
      </c>
    </row>
    <row r="6" spans="1:15" x14ac:dyDescent="0.4">
      <c r="A6" s="127"/>
      <c r="B6" s="127"/>
      <c r="C6" s="128"/>
      <c r="D6" s="128"/>
      <c r="E6" s="128"/>
      <c r="F6" s="127"/>
      <c r="G6" s="128"/>
      <c r="H6" s="127"/>
      <c r="I6" s="128"/>
      <c r="J6" s="129"/>
      <c r="K6" s="127"/>
      <c r="M6" s="42">
        <v>1</v>
      </c>
    </row>
    <row r="7" spans="1:15" x14ac:dyDescent="0.4">
      <c r="A7" s="127"/>
      <c r="B7" s="127"/>
      <c r="C7" s="128"/>
      <c r="D7" s="128"/>
      <c r="E7" s="128"/>
      <c r="F7" s="127"/>
      <c r="G7" s="128"/>
      <c r="H7" s="127"/>
      <c r="I7" s="128"/>
      <c r="J7" s="129"/>
      <c r="K7" s="127"/>
      <c r="M7" s="42">
        <v>1</v>
      </c>
    </row>
    <row r="8" spans="1:15" ht="16.5" x14ac:dyDescent="0.45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9" x14ac:dyDescent="0.4">
      <c r="A9" s="25">
        <v>1</v>
      </c>
      <c r="B9" s="26" t="s">
        <v>14</v>
      </c>
      <c r="C9" s="27" t="s">
        <v>15</v>
      </c>
      <c r="D9" s="57">
        <v>1</v>
      </c>
      <c r="E9" s="43">
        <f>L9*$M$5</f>
        <v>81</v>
      </c>
      <c r="F9" s="41">
        <f>E9*D9</f>
        <v>81</v>
      </c>
      <c r="G9" s="43">
        <f>M9*$M$6/0.8</f>
        <v>12.5</v>
      </c>
      <c r="H9" s="49">
        <f>G9*D9</f>
        <v>12.5</v>
      </c>
      <c r="I9" s="43">
        <f>N9*$M$7</f>
        <v>3</v>
      </c>
      <c r="J9" s="48">
        <f>I9*D9</f>
        <v>3</v>
      </c>
      <c r="K9" s="49">
        <f>F9+H9+J9</f>
        <v>96.5</v>
      </c>
      <c r="L9" s="47">
        <v>81</v>
      </c>
      <c r="M9" s="47">
        <v>10</v>
      </c>
      <c r="N9" s="47">
        <v>3</v>
      </c>
      <c r="O9" s="47"/>
    </row>
    <row r="10" spans="1:15" ht="29" x14ac:dyDescent="0.4">
      <c r="A10" s="25">
        <v>2</v>
      </c>
      <c r="B10" s="26" t="s">
        <v>16</v>
      </c>
      <c r="C10" s="27" t="s">
        <v>15</v>
      </c>
      <c r="D10" s="53">
        <v>3</v>
      </c>
      <c r="E10" s="43">
        <f t="shared" ref="E10:E23" si="0">L10*$M$5</f>
        <v>135</v>
      </c>
      <c r="F10" s="41">
        <f t="shared" ref="F10:F23" si="1">E10*D10</f>
        <v>405</v>
      </c>
      <c r="G10" s="43">
        <f t="shared" ref="G10:G23" si="2">M10*$M$6/0.8</f>
        <v>12.5</v>
      </c>
      <c r="H10" s="49">
        <f t="shared" ref="H10:H23" si="3">G10*D10</f>
        <v>37.5</v>
      </c>
      <c r="I10" s="43">
        <f t="shared" ref="I10:I23" si="4">N10*$M$7</f>
        <v>3</v>
      </c>
      <c r="J10" s="48">
        <f t="shared" ref="J10:J23" si="5">I10*D10</f>
        <v>9</v>
      </c>
      <c r="K10" s="49">
        <f t="shared" ref="K10:K23" si="6">F10+H10+J10</f>
        <v>451.5</v>
      </c>
      <c r="L10" s="47">
        <v>135</v>
      </c>
      <c r="M10" s="47">
        <v>10</v>
      </c>
      <c r="N10" s="47">
        <v>3</v>
      </c>
      <c r="O10" s="47"/>
    </row>
    <row r="11" spans="1:15" ht="29" x14ac:dyDescent="0.4">
      <c r="A11" s="25">
        <v>3</v>
      </c>
      <c r="B11" s="28" t="s">
        <v>17</v>
      </c>
      <c r="C11" s="27" t="s">
        <v>15</v>
      </c>
      <c r="D11" s="53">
        <v>5</v>
      </c>
      <c r="E11" s="43">
        <f t="shared" si="0"/>
        <v>162</v>
      </c>
      <c r="F11" s="41">
        <f t="shared" si="1"/>
        <v>810</v>
      </c>
      <c r="G11" s="43">
        <f t="shared" si="2"/>
        <v>12.5</v>
      </c>
      <c r="H11" s="49">
        <f t="shared" si="3"/>
        <v>62.5</v>
      </c>
      <c r="I11" s="43">
        <f t="shared" si="4"/>
        <v>3</v>
      </c>
      <c r="J11" s="48">
        <f t="shared" si="5"/>
        <v>15</v>
      </c>
      <c r="K11" s="49">
        <f t="shared" si="6"/>
        <v>887.5</v>
      </c>
      <c r="L11" s="47">
        <v>162</v>
      </c>
      <c r="M11" s="47">
        <v>10</v>
      </c>
      <c r="N11" s="47">
        <v>3</v>
      </c>
      <c r="O11" s="47"/>
    </row>
    <row r="12" spans="1:15" ht="29" x14ac:dyDescent="0.4">
      <c r="A12" s="25">
        <v>4</v>
      </c>
      <c r="B12" s="28" t="s">
        <v>18</v>
      </c>
      <c r="C12" s="27" t="s">
        <v>15</v>
      </c>
      <c r="D12" s="53">
        <v>10</v>
      </c>
      <c r="E12" s="43">
        <f t="shared" si="0"/>
        <v>189</v>
      </c>
      <c r="F12" s="41">
        <f t="shared" si="1"/>
        <v>1890</v>
      </c>
      <c r="G12" s="43">
        <f t="shared" si="2"/>
        <v>12.5</v>
      </c>
      <c r="H12" s="49">
        <f t="shared" si="3"/>
        <v>125</v>
      </c>
      <c r="I12" s="43">
        <f t="shared" si="4"/>
        <v>3</v>
      </c>
      <c r="J12" s="48">
        <f t="shared" si="5"/>
        <v>30</v>
      </c>
      <c r="K12" s="49">
        <f t="shared" si="6"/>
        <v>2045</v>
      </c>
      <c r="L12" s="47">
        <v>189</v>
      </c>
      <c r="M12" s="47">
        <v>10</v>
      </c>
      <c r="N12" s="47">
        <v>3</v>
      </c>
      <c r="O12" s="47"/>
    </row>
    <row r="13" spans="1:15" ht="29" x14ac:dyDescent="0.4">
      <c r="A13" s="25">
        <v>5</v>
      </c>
      <c r="B13" s="28" t="s">
        <v>19</v>
      </c>
      <c r="C13" s="27" t="s">
        <v>15</v>
      </c>
      <c r="D13" s="53">
        <v>2</v>
      </c>
      <c r="E13" s="43">
        <f t="shared" si="0"/>
        <v>243</v>
      </c>
      <c r="F13" s="41">
        <f t="shared" si="1"/>
        <v>486</v>
      </c>
      <c r="G13" s="43">
        <f t="shared" si="2"/>
        <v>12.5</v>
      </c>
      <c r="H13" s="49">
        <f t="shared" si="3"/>
        <v>25</v>
      </c>
      <c r="I13" s="43">
        <f t="shared" si="4"/>
        <v>3</v>
      </c>
      <c r="J13" s="48">
        <f t="shared" si="5"/>
        <v>6</v>
      </c>
      <c r="K13" s="49">
        <f t="shared" si="6"/>
        <v>517</v>
      </c>
      <c r="L13" s="47">
        <v>243</v>
      </c>
      <c r="M13" s="47">
        <v>10</v>
      </c>
      <c r="N13" s="47">
        <v>3</v>
      </c>
      <c r="O13" s="47"/>
    </row>
    <row r="14" spans="1:15" ht="29" x14ac:dyDescent="0.4">
      <c r="A14" s="25">
        <v>6</v>
      </c>
      <c r="B14" s="55" t="s">
        <v>20</v>
      </c>
      <c r="C14" s="27" t="s">
        <v>21</v>
      </c>
      <c r="D14" s="53">
        <f>SUM(D9:D13)</f>
        <v>21</v>
      </c>
      <c r="E14" s="43">
        <f t="shared" si="0"/>
        <v>25</v>
      </c>
      <c r="F14" s="41">
        <f t="shared" si="1"/>
        <v>525</v>
      </c>
      <c r="G14" s="43">
        <f t="shared" si="2"/>
        <v>2.5</v>
      </c>
      <c r="H14" s="49">
        <f t="shared" si="3"/>
        <v>52.5</v>
      </c>
      <c r="I14" s="43">
        <f t="shared" si="4"/>
        <v>0</v>
      </c>
      <c r="J14" s="48">
        <f t="shared" si="5"/>
        <v>0</v>
      </c>
      <c r="K14" s="49">
        <f t="shared" si="6"/>
        <v>577.5</v>
      </c>
      <c r="L14" s="47">
        <v>25</v>
      </c>
      <c r="M14" s="47">
        <v>2</v>
      </c>
      <c r="N14" s="47"/>
      <c r="O14" s="47"/>
    </row>
    <row r="15" spans="1:15" x14ac:dyDescent="0.4">
      <c r="A15" s="25">
        <v>7</v>
      </c>
      <c r="B15" s="30" t="s">
        <v>22</v>
      </c>
      <c r="C15" s="27" t="s">
        <v>15</v>
      </c>
      <c r="D15" s="53">
        <f>D14*2</f>
        <v>42</v>
      </c>
      <c r="E15" s="43">
        <f t="shared" si="0"/>
        <v>4</v>
      </c>
      <c r="F15" s="41">
        <f t="shared" si="1"/>
        <v>168</v>
      </c>
      <c r="G15" s="43">
        <f t="shared" si="2"/>
        <v>1.25</v>
      </c>
      <c r="H15" s="49">
        <f t="shared" si="3"/>
        <v>52.5</v>
      </c>
      <c r="I15" s="43">
        <f t="shared" si="4"/>
        <v>0</v>
      </c>
      <c r="J15" s="48">
        <f t="shared" si="5"/>
        <v>0</v>
      </c>
      <c r="K15" s="49">
        <f t="shared" si="6"/>
        <v>220.5</v>
      </c>
      <c r="L15" s="47">
        <v>4</v>
      </c>
      <c r="M15" s="47">
        <v>1</v>
      </c>
      <c r="N15" s="47"/>
      <c r="O15" s="47"/>
    </row>
    <row r="16" spans="1:15" x14ac:dyDescent="0.4">
      <c r="A16" s="25">
        <v>8</v>
      </c>
      <c r="B16" s="30" t="s">
        <v>23</v>
      </c>
      <c r="C16" s="31" t="s">
        <v>24</v>
      </c>
      <c r="D16" s="53">
        <v>108</v>
      </c>
      <c r="E16" s="43">
        <f t="shared" si="0"/>
        <v>2</v>
      </c>
      <c r="F16" s="41">
        <f t="shared" si="1"/>
        <v>216</v>
      </c>
      <c r="G16" s="43">
        <f t="shared" si="2"/>
        <v>1.875</v>
      </c>
      <c r="H16" s="49">
        <f t="shared" si="3"/>
        <v>202.5</v>
      </c>
      <c r="I16" s="43">
        <f t="shared" si="4"/>
        <v>1</v>
      </c>
      <c r="J16" s="48">
        <f t="shared" si="5"/>
        <v>108</v>
      </c>
      <c r="K16" s="49">
        <f t="shared" si="6"/>
        <v>526.5</v>
      </c>
      <c r="L16" s="47">
        <v>2</v>
      </c>
      <c r="M16" s="47">
        <v>1.5</v>
      </c>
      <c r="N16" s="47">
        <v>1</v>
      </c>
      <c r="O16" s="47"/>
    </row>
    <row r="17" spans="1:16" x14ac:dyDescent="0.4">
      <c r="A17" s="25">
        <v>9</v>
      </c>
      <c r="B17" s="30" t="s">
        <v>25</v>
      </c>
      <c r="C17" s="31" t="s">
        <v>24</v>
      </c>
      <c r="D17" s="53">
        <v>138</v>
      </c>
      <c r="E17" s="43">
        <f t="shared" si="0"/>
        <v>2.9</v>
      </c>
      <c r="F17" s="41">
        <f t="shared" si="1"/>
        <v>400.2</v>
      </c>
      <c r="G17" s="43">
        <f t="shared" si="2"/>
        <v>1.875</v>
      </c>
      <c r="H17" s="49">
        <f t="shared" si="3"/>
        <v>258.75</v>
      </c>
      <c r="I17" s="43">
        <f t="shared" si="4"/>
        <v>1</v>
      </c>
      <c r="J17" s="48">
        <f t="shared" si="5"/>
        <v>138</v>
      </c>
      <c r="K17" s="49">
        <f t="shared" si="6"/>
        <v>796.95</v>
      </c>
      <c r="L17" s="47">
        <v>2.9</v>
      </c>
      <c r="M17" s="47">
        <v>1.5</v>
      </c>
      <c r="N17" s="47">
        <v>1</v>
      </c>
      <c r="O17" s="47"/>
    </row>
    <row r="18" spans="1:16" x14ac:dyDescent="0.4">
      <c r="A18" s="25">
        <v>10</v>
      </c>
      <c r="B18" s="30" t="s">
        <v>26</v>
      </c>
      <c r="C18" s="31" t="s">
        <v>24</v>
      </c>
      <c r="D18" s="53">
        <v>60</v>
      </c>
      <c r="E18" s="43">
        <f t="shared" si="0"/>
        <v>4.5</v>
      </c>
      <c r="F18" s="41">
        <f t="shared" si="1"/>
        <v>270</v>
      </c>
      <c r="G18" s="43">
        <f t="shared" si="2"/>
        <v>1.875</v>
      </c>
      <c r="H18" s="49">
        <f t="shared" si="3"/>
        <v>112.5</v>
      </c>
      <c r="I18" s="43">
        <f t="shared" si="4"/>
        <v>1</v>
      </c>
      <c r="J18" s="48">
        <f t="shared" si="5"/>
        <v>60</v>
      </c>
      <c r="K18" s="49">
        <f t="shared" si="6"/>
        <v>442.5</v>
      </c>
      <c r="L18" s="47">
        <v>4.5</v>
      </c>
      <c r="M18" s="47">
        <v>1.5</v>
      </c>
      <c r="N18" s="47">
        <v>1</v>
      </c>
      <c r="O18" s="47"/>
    </row>
    <row r="19" spans="1:16" x14ac:dyDescent="0.4">
      <c r="A19" s="25">
        <v>11</v>
      </c>
      <c r="B19" s="32" t="s">
        <v>27</v>
      </c>
      <c r="C19" s="27" t="s">
        <v>15</v>
      </c>
      <c r="D19" s="53">
        <f>SUM(D16:D18)*3</f>
        <v>918</v>
      </c>
      <c r="E19" s="43">
        <f t="shared" si="0"/>
        <v>0.2</v>
      </c>
      <c r="F19" s="41">
        <f t="shared" si="1"/>
        <v>183.60000000000002</v>
      </c>
      <c r="G19" s="43">
        <f t="shared" si="2"/>
        <v>0.125</v>
      </c>
      <c r="H19" s="49">
        <f t="shared" si="3"/>
        <v>114.75</v>
      </c>
      <c r="I19" s="43">
        <f t="shared" si="4"/>
        <v>0</v>
      </c>
      <c r="J19" s="48">
        <f t="shared" si="5"/>
        <v>0</v>
      </c>
      <c r="K19" s="49">
        <f t="shared" si="6"/>
        <v>298.35000000000002</v>
      </c>
      <c r="L19" s="47">
        <v>0.2</v>
      </c>
      <c r="M19" s="47">
        <v>0.1</v>
      </c>
      <c r="N19" s="47"/>
      <c r="O19" s="47"/>
    </row>
    <row r="20" spans="1:16" x14ac:dyDescent="0.4">
      <c r="A20" s="25">
        <v>12</v>
      </c>
      <c r="B20" s="32" t="s">
        <v>28</v>
      </c>
      <c r="C20" s="27" t="s">
        <v>15</v>
      </c>
      <c r="D20" s="53">
        <v>6</v>
      </c>
      <c r="E20" s="43">
        <f t="shared" si="0"/>
        <v>5</v>
      </c>
      <c r="F20" s="41">
        <f t="shared" si="1"/>
        <v>30</v>
      </c>
      <c r="G20" s="43">
        <f t="shared" si="2"/>
        <v>2.5</v>
      </c>
      <c r="H20" s="49">
        <f t="shared" si="3"/>
        <v>15</v>
      </c>
      <c r="I20" s="43">
        <f t="shared" si="4"/>
        <v>0</v>
      </c>
      <c r="J20" s="48">
        <f t="shared" si="5"/>
        <v>0</v>
      </c>
      <c r="K20" s="49">
        <f t="shared" si="6"/>
        <v>45</v>
      </c>
      <c r="L20" s="47">
        <v>5</v>
      </c>
      <c r="M20" s="47">
        <v>2</v>
      </c>
      <c r="N20" s="47"/>
      <c r="O20" s="47"/>
    </row>
    <row r="21" spans="1:16" x14ac:dyDescent="0.4">
      <c r="A21" s="25">
        <v>13</v>
      </c>
      <c r="B21" s="30" t="s">
        <v>29</v>
      </c>
      <c r="C21" s="27" t="s">
        <v>15</v>
      </c>
      <c r="D21" s="53">
        <v>250</v>
      </c>
      <c r="E21" s="43">
        <f t="shared" si="0"/>
        <v>0.3</v>
      </c>
      <c r="F21" s="41">
        <f t="shared" si="1"/>
        <v>75</v>
      </c>
      <c r="G21" s="43">
        <f t="shared" si="2"/>
        <v>0.125</v>
      </c>
      <c r="H21" s="49">
        <f t="shared" si="3"/>
        <v>31.25</v>
      </c>
      <c r="I21" s="43">
        <f t="shared" si="4"/>
        <v>0</v>
      </c>
      <c r="J21" s="48">
        <f t="shared" si="5"/>
        <v>0</v>
      </c>
      <c r="K21" s="49">
        <f t="shared" si="6"/>
        <v>106.25</v>
      </c>
      <c r="L21" s="47">
        <v>0.3</v>
      </c>
      <c r="M21" s="47">
        <v>0.1</v>
      </c>
      <c r="N21" s="47"/>
      <c r="O21" s="47"/>
    </row>
    <row r="22" spans="1:16" ht="29" x14ac:dyDescent="0.4">
      <c r="A22" s="25">
        <v>14</v>
      </c>
      <c r="B22" s="69" t="s">
        <v>78</v>
      </c>
      <c r="C22" s="27" t="s">
        <v>15</v>
      </c>
      <c r="D22" s="40">
        <v>12</v>
      </c>
      <c r="E22" s="43">
        <f t="shared" si="0"/>
        <v>3</v>
      </c>
      <c r="F22" s="41">
        <f t="shared" si="1"/>
        <v>36</v>
      </c>
      <c r="G22" s="43">
        <f t="shared" si="2"/>
        <v>7.5</v>
      </c>
      <c r="H22" s="49">
        <f t="shared" si="3"/>
        <v>90</v>
      </c>
      <c r="I22" s="43">
        <f t="shared" si="4"/>
        <v>0</v>
      </c>
      <c r="J22" s="48">
        <f t="shared" si="5"/>
        <v>0</v>
      </c>
      <c r="K22" s="49">
        <f t="shared" si="6"/>
        <v>126</v>
      </c>
      <c r="L22" s="47">
        <v>3</v>
      </c>
      <c r="M22" s="47">
        <v>6</v>
      </c>
      <c r="N22" s="47"/>
      <c r="O22" s="47"/>
    </row>
    <row r="23" spans="1:16" x14ac:dyDescent="0.4">
      <c r="A23" s="25">
        <v>15</v>
      </c>
      <c r="B23" s="33" t="s">
        <v>30</v>
      </c>
      <c r="C23" s="34" t="s">
        <v>31</v>
      </c>
      <c r="D23" s="53">
        <v>1</v>
      </c>
      <c r="E23" s="43">
        <f t="shared" si="0"/>
        <v>100</v>
      </c>
      <c r="F23" s="41">
        <f t="shared" si="1"/>
        <v>100</v>
      </c>
      <c r="G23" s="43">
        <f t="shared" si="2"/>
        <v>62.5</v>
      </c>
      <c r="H23" s="49">
        <f t="shared" si="3"/>
        <v>62.5</v>
      </c>
      <c r="I23" s="43">
        <f t="shared" si="4"/>
        <v>0</v>
      </c>
      <c r="J23" s="48">
        <f t="shared" si="5"/>
        <v>0</v>
      </c>
      <c r="K23" s="49">
        <f t="shared" si="6"/>
        <v>162.5</v>
      </c>
      <c r="L23" s="47">
        <v>100</v>
      </c>
      <c r="M23" s="47">
        <v>50</v>
      </c>
      <c r="N23" s="47"/>
      <c r="O23" s="47"/>
    </row>
    <row r="24" spans="1:16" x14ac:dyDescent="0.4">
      <c r="A24" s="25"/>
      <c r="B24" s="36" t="s">
        <v>33</v>
      </c>
      <c r="C24" s="54"/>
      <c r="D24" s="54"/>
      <c r="E24" s="41"/>
      <c r="F24" s="41"/>
      <c r="G24" s="43"/>
      <c r="H24" s="49"/>
      <c r="I24" s="43"/>
      <c r="J24" s="48"/>
      <c r="K24" s="49"/>
      <c r="L24" s="47"/>
      <c r="M24" s="47"/>
      <c r="N24" s="47"/>
      <c r="O24" s="47"/>
    </row>
    <row r="25" spans="1:16" ht="29" x14ac:dyDescent="0.4">
      <c r="A25" s="25">
        <v>16</v>
      </c>
      <c r="B25" s="38" t="s">
        <v>34</v>
      </c>
      <c r="C25" s="39" t="s">
        <v>32</v>
      </c>
      <c r="D25" s="53">
        <v>2</v>
      </c>
      <c r="E25" s="43">
        <f t="shared" ref="E25:E30" si="7">L25*$M$5</f>
        <v>1900</v>
      </c>
      <c r="F25" s="41">
        <f t="shared" ref="F25:F30" si="8">E25*D25</f>
        <v>3800</v>
      </c>
      <c r="G25" s="43">
        <f t="shared" ref="G25:G30" si="9">M25*$M$6/0.8</f>
        <v>125</v>
      </c>
      <c r="H25" s="49">
        <f t="shared" ref="H25:H30" si="10">G25*D25</f>
        <v>250</v>
      </c>
      <c r="I25" s="43">
        <f t="shared" ref="I25:I30" si="11">N25*$M$7</f>
        <v>40</v>
      </c>
      <c r="J25" s="48">
        <f t="shared" ref="J25:J30" si="12">I25*D25</f>
        <v>80</v>
      </c>
      <c r="K25" s="49">
        <f t="shared" ref="K25:K30" si="13">F25+H25+J25</f>
        <v>4130</v>
      </c>
      <c r="L25" s="47">
        <v>1900</v>
      </c>
      <c r="M25" s="47">
        <v>100</v>
      </c>
      <c r="N25" s="47">
        <v>40</v>
      </c>
      <c r="O25" s="47"/>
    </row>
    <row r="26" spans="1:16" x14ac:dyDescent="0.4">
      <c r="A26" s="25">
        <v>17</v>
      </c>
      <c r="B26" s="32" t="s">
        <v>28</v>
      </c>
      <c r="C26" s="27" t="s">
        <v>15</v>
      </c>
      <c r="D26" s="53">
        <v>4</v>
      </c>
      <c r="E26" s="43">
        <f t="shared" si="7"/>
        <v>5</v>
      </c>
      <c r="F26" s="41">
        <f t="shared" si="8"/>
        <v>20</v>
      </c>
      <c r="G26" s="43">
        <f t="shared" si="9"/>
        <v>2.5</v>
      </c>
      <c r="H26" s="49">
        <f t="shared" si="10"/>
        <v>10</v>
      </c>
      <c r="I26" s="43">
        <f t="shared" si="11"/>
        <v>0</v>
      </c>
      <c r="J26" s="48">
        <f t="shared" si="12"/>
        <v>0</v>
      </c>
      <c r="K26" s="49">
        <f t="shared" si="13"/>
        <v>30</v>
      </c>
      <c r="L26" s="47">
        <v>5</v>
      </c>
      <c r="M26" s="47">
        <v>2</v>
      </c>
      <c r="N26" s="47"/>
      <c r="O26" s="47"/>
    </row>
    <row r="27" spans="1:16" x14ac:dyDescent="0.4">
      <c r="A27" s="25">
        <v>18</v>
      </c>
      <c r="B27" s="32" t="s">
        <v>35</v>
      </c>
      <c r="C27" s="27" t="s">
        <v>15</v>
      </c>
      <c r="D27" s="53">
        <v>4</v>
      </c>
      <c r="E27" s="43">
        <f t="shared" si="7"/>
        <v>8</v>
      </c>
      <c r="F27" s="41">
        <f t="shared" si="8"/>
        <v>32</v>
      </c>
      <c r="G27" s="43">
        <f t="shared" si="9"/>
        <v>2.5</v>
      </c>
      <c r="H27" s="49">
        <f t="shared" si="10"/>
        <v>10</v>
      </c>
      <c r="I27" s="43">
        <f t="shared" si="11"/>
        <v>0</v>
      </c>
      <c r="J27" s="48">
        <f t="shared" si="12"/>
        <v>0</v>
      </c>
      <c r="K27" s="49">
        <f t="shared" si="13"/>
        <v>42</v>
      </c>
      <c r="L27" s="47">
        <v>8</v>
      </c>
      <c r="M27" s="47">
        <v>2</v>
      </c>
      <c r="N27" s="47"/>
      <c r="O27" s="47"/>
    </row>
    <row r="28" spans="1:16" x14ac:dyDescent="0.4">
      <c r="A28" s="25">
        <v>19</v>
      </c>
      <c r="B28" s="32" t="s">
        <v>36</v>
      </c>
      <c r="C28" s="27" t="s">
        <v>15</v>
      </c>
      <c r="D28" s="53">
        <v>2</v>
      </c>
      <c r="E28" s="43">
        <f t="shared" si="7"/>
        <v>5</v>
      </c>
      <c r="F28" s="41">
        <f t="shared" si="8"/>
        <v>10</v>
      </c>
      <c r="G28" s="43">
        <f t="shared" si="9"/>
        <v>2.5</v>
      </c>
      <c r="H28" s="49">
        <f t="shared" si="10"/>
        <v>5</v>
      </c>
      <c r="I28" s="43">
        <f t="shared" si="11"/>
        <v>0</v>
      </c>
      <c r="J28" s="48">
        <f t="shared" si="12"/>
        <v>0</v>
      </c>
      <c r="K28" s="49">
        <f t="shared" si="13"/>
        <v>15</v>
      </c>
      <c r="L28" s="47">
        <v>5</v>
      </c>
      <c r="M28" s="47">
        <v>2</v>
      </c>
      <c r="N28" s="47"/>
      <c r="O28" s="47"/>
    </row>
    <row r="29" spans="1:16" x14ac:dyDescent="0.4">
      <c r="A29" s="25">
        <v>20</v>
      </c>
      <c r="B29" s="32" t="s">
        <v>37</v>
      </c>
      <c r="C29" s="27" t="s">
        <v>15</v>
      </c>
      <c r="D29" s="53">
        <v>2</v>
      </c>
      <c r="E29" s="43">
        <f t="shared" si="7"/>
        <v>8</v>
      </c>
      <c r="F29" s="41">
        <f t="shared" si="8"/>
        <v>16</v>
      </c>
      <c r="G29" s="43">
        <f t="shared" si="9"/>
        <v>2.5</v>
      </c>
      <c r="H29" s="49">
        <f t="shared" si="10"/>
        <v>5</v>
      </c>
      <c r="I29" s="43">
        <f t="shared" si="11"/>
        <v>0</v>
      </c>
      <c r="J29" s="48">
        <f t="shared" si="12"/>
        <v>0</v>
      </c>
      <c r="K29" s="49">
        <f t="shared" si="13"/>
        <v>21</v>
      </c>
      <c r="L29" s="47">
        <v>8</v>
      </c>
      <c r="M29" s="47">
        <v>2</v>
      </c>
      <c r="N29" s="47"/>
      <c r="O29" s="47"/>
    </row>
    <row r="30" spans="1:16" x14ac:dyDescent="0.4">
      <c r="A30" s="25">
        <v>21</v>
      </c>
      <c r="B30" s="35" t="s">
        <v>38</v>
      </c>
      <c r="C30" s="27" t="s">
        <v>15</v>
      </c>
      <c r="D30" s="53">
        <v>20</v>
      </c>
      <c r="E30" s="43">
        <f t="shared" si="7"/>
        <v>0.7</v>
      </c>
      <c r="F30" s="41">
        <f t="shared" si="8"/>
        <v>14</v>
      </c>
      <c r="G30" s="43">
        <f t="shared" si="9"/>
        <v>0.125</v>
      </c>
      <c r="H30" s="49">
        <f t="shared" si="10"/>
        <v>2.5</v>
      </c>
      <c r="I30" s="43">
        <f t="shared" si="11"/>
        <v>0</v>
      </c>
      <c r="J30" s="48">
        <f t="shared" si="12"/>
        <v>0</v>
      </c>
      <c r="K30" s="49">
        <f t="shared" si="13"/>
        <v>16.5</v>
      </c>
      <c r="L30" s="47">
        <v>0.7</v>
      </c>
      <c r="M30" s="47">
        <v>0.1</v>
      </c>
      <c r="N30" s="47"/>
      <c r="O30" s="47"/>
    </row>
    <row r="31" spans="1:16" x14ac:dyDescent="0.4">
      <c r="A31" s="25">
        <v>22</v>
      </c>
      <c r="B31" s="7" t="s">
        <v>10</v>
      </c>
      <c r="C31" s="5"/>
      <c r="D31" s="44"/>
      <c r="E31" s="43"/>
      <c r="F31" s="56">
        <f>SUM(F9:F30)</f>
        <v>9567.7999999999993</v>
      </c>
      <c r="G31" s="43"/>
      <c r="H31" s="49">
        <f>SUM(H9:H30)</f>
        <v>1537.25</v>
      </c>
      <c r="I31" s="43"/>
      <c r="J31" s="49">
        <f>SUM(J9:J30)</f>
        <v>449</v>
      </c>
      <c r="K31" s="49">
        <f>SUM(K9:K30)</f>
        <v>11554.05</v>
      </c>
      <c r="L31" s="47"/>
      <c r="M31" s="47"/>
      <c r="N31" s="47"/>
      <c r="O31" s="47"/>
      <c r="P31" s="52"/>
    </row>
    <row r="32" spans="1:16" x14ac:dyDescent="0.4">
      <c r="A32" s="25">
        <v>23</v>
      </c>
      <c r="B32" s="7" t="s">
        <v>11</v>
      </c>
      <c r="C32" s="5"/>
      <c r="D32" s="44"/>
      <c r="E32" s="43"/>
      <c r="F32" s="43"/>
      <c r="G32" s="43"/>
      <c r="H32" s="43"/>
      <c r="I32" s="43"/>
      <c r="J32" s="43"/>
      <c r="K32" s="51">
        <f>K31*0.08</f>
        <v>924.32399999999996</v>
      </c>
      <c r="L32" s="47"/>
      <c r="M32" s="47"/>
      <c r="N32" s="47"/>
      <c r="O32" s="47"/>
    </row>
    <row r="33" spans="1:15" x14ac:dyDescent="0.4">
      <c r="A33" s="25">
        <v>24</v>
      </c>
      <c r="B33" s="7" t="s">
        <v>10</v>
      </c>
      <c r="C33" s="5"/>
      <c r="D33" s="44"/>
      <c r="E33" s="45"/>
      <c r="F33" s="43"/>
      <c r="G33" s="43"/>
      <c r="H33" s="43"/>
      <c r="I33" s="43"/>
      <c r="J33" s="43"/>
      <c r="K33" s="51">
        <f>SUM(K31:K32)</f>
        <v>12478.374</v>
      </c>
      <c r="L33" s="47"/>
      <c r="M33" s="47"/>
      <c r="N33" s="47"/>
      <c r="O33" s="47"/>
    </row>
    <row r="34" spans="1:15" x14ac:dyDescent="0.4">
      <c r="A34" s="25">
        <v>25</v>
      </c>
      <c r="B34" s="7" t="s">
        <v>77</v>
      </c>
      <c r="C34" s="5"/>
      <c r="D34" s="44"/>
      <c r="E34" s="43"/>
      <c r="F34" s="43"/>
      <c r="G34" s="43"/>
      <c r="H34" s="43"/>
      <c r="I34" s="43"/>
      <c r="J34" s="43"/>
      <c r="K34" s="51">
        <f>K33*0.03</f>
        <v>374.35121999999996</v>
      </c>
      <c r="L34" s="47"/>
      <c r="M34" s="47"/>
      <c r="N34" s="47"/>
      <c r="O34" s="47"/>
    </row>
    <row r="35" spans="1:15" x14ac:dyDescent="0.4">
      <c r="A35" s="25">
        <v>26</v>
      </c>
      <c r="B35" s="7" t="s">
        <v>10</v>
      </c>
      <c r="C35" s="5"/>
      <c r="D35" s="44"/>
      <c r="E35" s="45"/>
      <c r="F35" s="43"/>
      <c r="G35" s="43"/>
      <c r="H35" s="43"/>
      <c r="I35" s="43"/>
      <c r="J35" s="43"/>
      <c r="K35" s="51">
        <f>SUM(K33:K34)</f>
        <v>12852.72522</v>
      </c>
      <c r="L35" s="47"/>
      <c r="M35" s="47"/>
      <c r="N35" s="47"/>
      <c r="O35" s="47"/>
    </row>
    <row r="36" spans="1:15" x14ac:dyDescent="0.4">
      <c r="A36" s="25">
        <v>27</v>
      </c>
      <c r="B36" s="7" t="s">
        <v>12</v>
      </c>
      <c r="C36" s="5"/>
      <c r="D36" s="44"/>
      <c r="E36" s="43"/>
      <c r="F36" s="43"/>
      <c r="G36" s="43"/>
      <c r="H36" s="43"/>
      <c r="I36" s="43"/>
      <c r="J36" s="43"/>
      <c r="K36" s="51">
        <f>K35*0.06</f>
        <v>771.16351320000001</v>
      </c>
      <c r="L36" s="47"/>
      <c r="M36" s="47"/>
      <c r="N36" s="47"/>
      <c r="O36" s="47"/>
    </row>
    <row r="37" spans="1:15" x14ac:dyDescent="0.4">
      <c r="A37" s="25">
        <v>28</v>
      </c>
      <c r="B37" s="7" t="s">
        <v>10</v>
      </c>
      <c r="C37" s="8"/>
      <c r="D37" s="46"/>
      <c r="E37" s="43"/>
      <c r="F37" s="43"/>
      <c r="G37" s="43"/>
      <c r="H37" s="43"/>
      <c r="I37" s="43"/>
      <c r="J37" s="43"/>
      <c r="K37" s="51">
        <f>SUM(K35:K36)</f>
        <v>13623.888733199999</v>
      </c>
      <c r="L37" s="47"/>
      <c r="M37" s="47"/>
      <c r="N37" s="47"/>
      <c r="O37" s="47"/>
    </row>
    <row r="38" spans="1:15" x14ac:dyDescent="0.4">
      <c r="A38" s="25">
        <v>29</v>
      </c>
      <c r="B38" s="9" t="s">
        <v>13</v>
      </c>
      <c r="C38" s="6"/>
      <c r="D38" s="46"/>
      <c r="E38" s="43"/>
      <c r="F38" s="43"/>
      <c r="G38" s="43"/>
      <c r="H38" s="43"/>
      <c r="I38" s="43"/>
      <c r="J38" s="43"/>
      <c r="K38" s="51">
        <f>K37*0.18</f>
        <v>2452.2999719759996</v>
      </c>
      <c r="L38" s="47"/>
      <c r="M38" s="47"/>
      <c r="N38" s="47"/>
      <c r="O38" s="47"/>
    </row>
    <row r="39" spans="1:15" x14ac:dyDescent="0.4">
      <c r="A39" s="25">
        <v>30</v>
      </c>
      <c r="B39" s="7" t="s">
        <v>10</v>
      </c>
      <c r="C39" s="10"/>
      <c r="D39" s="43"/>
      <c r="E39" s="43"/>
      <c r="F39" s="43"/>
      <c r="G39" s="43"/>
      <c r="H39" s="43"/>
      <c r="I39" s="43"/>
      <c r="J39" s="43"/>
      <c r="K39" s="51">
        <f>SUM(K37:K38)</f>
        <v>16076.188705175999</v>
      </c>
      <c r="L39" s="47"/>
      <c r="M39" s="47"/>
      <c r="N39" s="47"/>
      <c r="O39" s="47"/>
    </row>
    <row r="40" spans="1:15" x14ac:dyDescent="0.4">
      <c r="A40" s="13"/>
      <c r="B40" s="14"/>
      <c r="C40" s="15"/>
      <c r="D40" s="12"/>
      <c r="E40" s="12"/>
      <c r="F40" s="12"/>
      <c r="G40" s="12"/>
      <c r="H40" s="12"/>
      <c r="I40" s="12"/>
      <c r="J40" s="12"/>
      <c r="K40" s="12"/>
    </row>
    <row r="41" spans="1:15" x14ac:dyDescent="0.4">
      <c r="A41" s="13"/>
      <c r="B41" s="14"/>
      <c r="C41" s="11"/>
      <c r="D41" s="16"/>
      <c r="E41" s="16"/>
      <c r="F41" s="16"/>
      <c r="G41" s="16"/>
      <c r="H41" s="16"/>
      <c r="I41" s="16"/>
      <c r="J41" s="16"/>
      <c r="K41" s="16"/>
    </row>
    <row r="42" spans="1:15" x14ac:dyDescent="0.4">
      <c r="A42" s="13"/>
      <c r="B42" s="14"/>
      <c r="C42" s="16"/>
      <c r="D42" s="16"/>
      <c r="E42" s="16"/>
      <c r="F42" s="16"/>
      <c r="G42" s="16"/>
      <c r="H42" s="16"/>
      <c r="I42" s="16"/>
      <c r="J42" s="16"/>
      <c r="K42" s="16"/>
    </row>
    <row r="43" spans="1:15" x14ac:dyDescent="0.4">
      <c r="A43" s="13"/>
      <c r="B43" s="14"/>
      <c r="C43" s="16"/>
      <c r="D43" s="16"/>
      <c r="E43" s="16"/>
      <c r="F43" s="16"/>
      <c r="G43" s="16"/>
      <c r="H43" s="16"/>
      <c r="I43" s="16"/>
      <c r="J43" s="16"/>
      <c r="K43" s="16"/>
    </row>
    <row r="44" spans="1:15" x14ac:dyDescent="0.4">
      <c r="A44" s="13"/>
      <c r="B44" s="14"/>
      <c r="C44" s="11"/>
      <c r="D44" s="16"/>
      <c r="E44" s="16"/>
      <c r="F44" s="16"/>
      <c r="G44" s="16"/>
      <c r="H44" s="16"/>
      <c r="I44" s="16"/>
      <c r="J44" s="16"/>
      <c r="K44" s="16"/>
    </row>
    <row r="45" spans="1:15" x14ac:dyDescent="0.4">
      <c r="A45" s="13"/>
      <c r="B45" s="14"/>
      <c r="C45" s="16"/>
      <c r="D45" s="16"/>
      <c r="E45" s="16"/>
      <c r="F45" s="16"/>
      <c r="G45" s="16"/>
      <c r="H45" s="16"/>
      <c r="I45" s="16"/>
      <c r="J45" s="16"/>
      <c r="K45" s="16"/>
    </row>
    <row r="46" spans="1:15" x14ac:dyDescent="0.4">
      <c r="A46" s="13"/>
      <c r="B46" s="14"/>
      <c r="C46" s="16"/>
      <c r="D46" s="16"/>
      <c r="E46" s="16"/>
      <c r="F46" s="16"/>
      <c r="G46" s="16"/>
      <c r="H46" s="17"/>
      <c r="I46" s="16"/>
      <c r="J46" s="16"/>
      <c r="K46" s="16"/>
    </row>
    <row r="47" spans="1:15" x14ac:dyDescent="0.4">
      <c r="A47" s="13"/>
      <c r="B47" s="18"/>
      <c r="C47" s="16"/>
      <c r="D47" s="16"/>
      <c r="E47" s="16"/>
      <c r="F47" s="16"/>
      <c r="G47" s="16"/>
      <c r="H47" s="16"/>
      <c r="I47" s="16"/>
      <c r="J47" s="16"/>
      <c r="K47" s="16"/>
    </row>
    <row r="48" spans="1:15" x14ac:dyDescent="0.4">
      <c r="A48" s="13"/>
      <c r="B48" s="18"/>
      <c r="C48" s="16"/>
      <c r="D48" s="16"/>
      <c r="E48" s="16"/>
      <c r="F48" s="16"/>
      <c r="G48" s="16"/>
      <c r="H48" s="16"/>
      <c r="I48" s="16"/>
      <c r="J48" s="16"/>
      <c r="K48" s="16"/>
    </row>
    <row r="49" spans="1:11" x14ac:dyDescent="0.4">
      <c r="A49" s="17"/>
      <c r="B49" s="17"/>
      <c r="C49" s="17"/>
      <c r="D49" s="19"/>
      <c r="E49" s="19"/>
      <c r="F49" s="17"/>
      <c r="G49" s="19"/>
      <c r="H49" s="19"/>
      <c r="I49" s="19"/>
      <c r="J49" s="19"/>
      <c r="K49" s="19"/>
    </row>
    <row r="50" spans="1:11" x14ac:dyDescent="0.4">
      <c r="A50" s="17"/>
      <c r="B50" s="17"/>
      <c r="C50" s="17"/>
      <c r="D50" s="20"/>
      <c r="E50" s="20"/>
      <c r="F50" s="19"/>
      <c r="G50" s="20"/>
      <c r="H50" s="16"/>
      <c r="I50" s="20"/>
      <c r="J50" s="19"/>
      <c r="K50" s="20"/>
    </row>
    <row r="51" spans="1:11" x14ac:dyDescent="0.4">
      <c r="A51" s="17"/>
      <c r="B51" s="17"/>
      <c r="C51" s="17"/>
      <c r="D51" s="20"/>
      <c r="E51" s="20"/>
      <c r="F51" s="20"/>
      <c r="G51" s="20"/>
      <c r="H51" s="20"/>
      <c r="I51" s="20"/>
      <c r="J51" s="20"/>
      <c r="K51" s="20"/>
    </row>
    <row r="52" spans="1:11" x14ac:dyDescent="0.4">
      <c r="A52" s="17"/>
      <c r="B52" s="17"/>
      <c r="C52" s="17"/>
      <c r="D52" s="20"/>
      <c r="E52" s="20"/>
      <c r="F52" s="20"/>
      <c r="G52" s="20"/>
      <c r="H52" s="20"/>
      <c r="I52" s="20"/>
      <c r="J52" s="20"/>
      <c r="K52" s="20"/>
    </row>
    <row r="53" spans="1:11" x14ac:dyDescent="0.4">
      <c r="A53" s="17"/>
      <c r="B53" s="17"/>
      <c r="C53" s="17"/>
      <c r="D53" s="20"/>
      <c r="E53" s="20"/>
      <c r="F53" s="20"/>
      <c r="G53" s="20"/>
      <c r="H53" s="20"/>
      <c r="I53" s="20"/>
      <c r="J53" s="20"/>
      <c r="K53" s="20"/>
    </row>
    <row r="54" spans="1:11" ht="16.5" x14ac:dyDescent="0.45">
      <c r="A54" s="17"/>
      <c r="B54" s="17"/>
      <c r="C54" s="17"/>
      <c r="D54" s="20"/>
      <c r="E54" s="20"/>
      <c r="F54" s="20"/>
      <c r="G54" s="20"/>
      <c r="H54" s="20"/>
      <c r="I54" s="20"/>
      <c r="J54" s="20"/>
      <c r="K54" s="21"/>
    </row>
    <row r="55" spans="1:11" x14ac:dyDescent="0.4">
      <c r="A55" s="17"/>
      <c r="B55" s="22"/>
      <c r="C55" s="17"/>
      <c r="D55" s="20"/>
      <c r="E55" s="20"/>
      <c r="F55" s="20"/>
      <c r="G55" s="20"/>
      <c r="H55" s="20"/>
      <c r="I55" s="20"/>
      <c r="J55" s="20"/>
      <c r="K55" s="20"/>
    </row>
    <row r="56" spans="1:11" x14ac:dyDescent="0.4">
      <c r="A56" s="17"/>
      <c r="B56" s="20"/>
      <c r="C56" s="17"/>
      <c r="D56" s="20"/>
      <c r="E56" s="20"/>
      <c r="F56" s="20"/>
      <c r="G56" s="20"/>
      <c r="H56" s="20"/>
      <c r="I56" s="20"/>
      <c r="J56" s="20"/>
      <c r="K56" s="20"/>
    </row>
    <row r="57" spans="1:11" x14ac:dyDescent="0.4">
      <c r="B57" s="23"/>
      <c r="C57" s="24"/>
      <c r="D57" s="24"/>
      <c r="E57" s="24"/>
      <c r="F57" s="125"/>
      <c r="G57" s="125"/>
      <c r="H57" s="125"/>
    </row>
  </sheetData>
  <mergeCells count="15">
    <mergeCell ref="A3:A7"/>
    <mergeCell ref="B3:B7"/>
    <mergeCell ref="C3:C7"/>
    <mergeCell ref="D3:D7"/>
    <mergeCell ref="E3:F3"/>
    <mergeCell ref="F57:H57"/>
    <mergeCell ref="I3:J3"/>
    <mergeCell ref="K3:K7"/>
    <mergeCell ref="E4:E7"/>
    <mergeCell ref="F4:F7"/>
    <mergeCell ref="G4:G7"/>
    <mergeCell ref="H4:H7"/>
    <mergeCell ref="I4:I7"/>
    <mergeCell ref="J4:J7"/>
    <mergeCell ref="G3:H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9:P13 D23:P31 M14 O14:P14 D14:L21 M15:P21" unlockedFormula="1"/>
    <ignoredError sqref="K34:K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13" workbookViewId="0">
      <selection activeCell="B40" sqref="B40"/>
    </sheetView>
  </sheetViews>
  <sheetFormatPr defaultColWidth="9.1796875" defaultRowHeight="15" x14ac:dyDescent="0.4"/>
  <cols>
    <col min="1" max="1" width="4.81640625" style="1" customWidth="1"/>
    <col min="2" max="2" width="42.26953125" style="1" customWidth="1"/>
    <col min="3" max="3" width="9.1796875" style="1" customWidth="1"/>
    <col min="4" max="4" width="8.7265625" style="1" customWidth="1"/>
    <col min="5" max="5" width="7.7265625" style="1" customWidth="1"/>
    <col min="6" max="6" width="9.1796875" style="1"/>
    <col min="7" max="7" width="7.7265625" style="1" customWidth="1"/>
    <col min="8" max="8" width="9.1796875" style="1"/>
    <col min="9" max="9" width="7.7265625" style="1" customWidth="1"/>
    <col min="10" max="10" width="9.1796875" style="1"/>
    <col min="11" max="11" width="11.1796875" style="1" customWidth="1"/>
    <col min="12" max="15" width="9.1796875" style="1"/>
    <col min="16" max="16" width="10" style="1" bestFit="1" customWidth="1"/>
    <col min="17" max="16384" width="9.1796875" style="1"/>
  </cols>
  <sheetData>
    <row r="1" spans="1:15" ht="22" x14ac:dyDescent="0.4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2" x14ac:dyDescent="0.4">
      <c r="A2" s="2"/>
      <c r="B2" s="2"/>
      <c r="C2" s="2"/>
      <c r="D2" s="2" t="s">
        <v>0</v>
      </c>
      <c r="E2" s="2"/>
      <c r="F2" s="2"/>
      <c r="G2" s="2"/>
      <c r="H2" s="50" t="s">
        <v>57</v>
      </c>
      <c r="I2" s="2"/>
      <c r="J2" s="2"/>
      <c r="K2" s="2"/>
    </row>
    <row r="3" spans="1:15" x14ac:dyDescent="0.4">
      <c r="A3" s="127" t="s">
        <v>1</v>
      </c>
      <c r="B3" s="127" t="s">
        <v>2</v>
      </c>
      <c r="C3" s="128" t="s">
        <v>3</v>
      </c>
      <c r="D3" s="128" t="s">
        <v>4</v>
      </c>
      <c r="E3" s="126" t="s">
        <v>5</v>
      </c>
      <c r="F3" s="126"/>
      <c r="G3" s="126" t="s">
        <v>6</v>
      </c>
      <c r="H3" s="126"/>
      <c r="I3" s="126" t="s">
        <v>7</v>
      </c>
      <c r="J3" s="126"/>
      <c r="K3" s="127" t="s">
        <v>8</v>
      </c>
    </row>
    <row r="4" spans="1:15" x14ac:dyDescent="0.4">
      <c r="A4" s="127"/>
      <c r="B4" s="127"/>
      <c r="C4" s="128"/>
      <c r="D4" s="128"/>
      <c r="E4" s="128" t="s">
        <v>9</v>
      </c>
      <c r="F4" s="127" t="s">
        <v>10</v>
      </c>
      <c r="G4" s="128" t="s">
        <v>9</v>
      </c>
      <c r="H4" s="127" t="s">
        <v>10</v>
      </c>
      <c r="I4" s="128" t="s">
        <v>9</v>
      </c>
      <c r="J4" s="129" t="s">
        <v>10</v>
      </c>
      <c r="K4" s="127"/>
    </row>
    <row r="5" spans="1:15" x14ac:dyDescent="0.4">
      <c r="A5" s="127"/>
      <c r="B5" s="127"/>
      <c r="C5" s="128"/>
      <c r="D5" s="128"/>
      <c r="E5" s="128"/>
      <c r="F5" s="127"/>
      <c r="G5" s="128"/>
      <c r="H5" s="127"/>
      <c r="I5" s="128"/>
      <c r="J5" s="129"/>
      <c r="K5" s="127"/>
      <c r="M5" s="42">
        <v>1</v>
      </c>
    </row>
    <row r="6" spans="1:15" x14ac:dyDescent="0.4">
      <c r="A6" s="127"/>
      <c r="B6" s="127"/>
      <c r="C6" s="128"/>
      <c r="D6" s="128"/>
      <c r="E6" s="128"/>
      <c r="F6" s="127"/>
      <c r="G6" s="128"/>
      <c r="H6" s="127"/>
      <c r="I6" s="128"/>
      <c r="J6" s="129"/>
      <c r="K6" s="127"/>
      <c r="M6" s="42">
        <v>1</v>
      </c>
    </row>
    <row r="7" spans="1:15" x14ac:dyDescent="0.4">
      <c r="A7" s="127"/>
      <c r="B7" s="127"/>
      <c r="C7" s="128"/>
      <c r="D7" s="128"/>
      <c r="E7" s="128"/>
      <c r="F7" s="127"/>
      <c r="G7" s="128"/>
      <c r="H7" s="127"/>
      <c r="I7" s="128"/>
      <c r="J7" s="129"/>
      <c r="K7" s="127"/>
      <c r="M7" s="42">
        <v>1</v>
      </c>
    </row>
    <row r="8" spans="1:15" ht="16.5" x14ac:dyDescent="0.45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9" x14ac:dyDescent="0.4">
      <c r="A9" s="25">
        <v>1</v>
      </c>
      <c r="B9" s="26" t="s">
        <v>45</v>
      </c>
      <c r="C9" s="27" t="s">
        <v>15</v>
      </c>
      <c r="D9" s="53">
        <v>4</v>
      </c>
      <c r="E9" s="43">
        <f>L9*$M$5</f>
        <v>81</v>
      </c>
      <c r="F9" s="41">
        <f>E9*D9</f>
        <v>324</v>
      </c>
      <c r="G9" s="43">
        <f>M9*$M$6/0.8</f>
        <v>12.5</v>
      </c>
      <c r="H9" s="49">
        <f>G9*D9</f>
        <v>50</v>
      </c>
      <c r="I9" s="43">
        <f>N9*$M$7</f>
        <v>3</v>
      </c>
      <c r="J9" s="48">
        <f>I9*D9</f>
        <v>12</v>
      </c>
      <c r="K9" s="49">
        <f>F9+H9+J9</f>
        <v>386</v>
      </c>
      <c r="L9" s="47">
        <v>81</v>
      </c>
      <c r="M9" s="47">
        <v>10</v>
      </c>
      <c r="N9" s="47">
        <v>3</v>
      </c>
      <c r="O9" s="47"/>
    </row>
    <row r="10" spans="1:15" ht="29" x14ac:dyDescent="0.4">
      <c r="A10" s="25">
        <v>2</v>
      </c>
      <c r="B10" s="26" t="s">
        <v>16</v>
      </c>
      <c r="C10" s="27" t="s">
        <v>15</v>
      </c>
      <c r="D10" s="53">
        <v>11</v>
      </c>
      <c r="E10" s="43">
        <f t="shared" ref="E10:E22" si="0">L10*$M$5</f>
        <v>135</v>
      </c>
      <c r="F10" s="41">
        <f t="shared" ref="F10:F22" si="1">E10*D10</f>
        <v>1485</v>
      </c>
      <c r="G10" s="43">
        <f t="shared" ref="G10:G22" si="2">M10*$M$6/0.8</f>
        <v>12.5</v>
      </c>
      <c r="H10" s="49">
        <f t="shared" ref="H10:H22" si="3">G10*D10</f>
        <v>137.5</v>
      </c>
      <c r="I10" s="43">
        <f t="shared" ref="I10:I22" si="4">N10*$M$7</f>
        <v>3</v>
      </c>
      <c r="J10" s="48">
        <f t="shared" ref="J10:J22" si="5">I10*D10</f>
        <v>33</v>
      </c>
      <c r="K10" s="49">
        <f t="shared" ref="K10:K22" si="6">F10+H10+J10</f>
        <v>1655.5</v>
      </c>
      <c r="L10" s="47">
        <v>135</v>
      </c>
      <c r="M10" s="47">
        <v>10</v>
      </c>
      <c r="N10" s="47">
        <v>3</v>
      </c>
      <c r="O10" s="47"/>
    </row>
    <row r="11" spans="1:15" ht="29" x14ac:dyDescent="0.4">
      <c r="A11" s="25">
        <v>3</v>
      </c>
      <c r="B11" s="28" t="s">
        <v>17</v>
      </c>
      <c r="C11" s="27" t="s">
        <v>15</v>
      </c>
      <c r="D11" s="53">
        <v>9</v>
      </c>
      <c r="E11" s="43">
        <f t="shared" si="0"/>
        <v>162</v>
      </c>
      <c r="F11" s="41">
        <f t="shared" si="1"/>
        <v>1458</v>
      </c>
      <c r="G11" s="43">
        <f t="shared" si="2"/>
        <v>12.5</v>
      </c>
      <c r="H11" s="49">
        <f t="shared" si="3"/>
        <v>112.5</v>
      </c>
      <c r="I11" s="43">
        <f t="shared" si="4"/>
        <v>3</v>
      </c>
      <c r="J11" s="48">
        <f t="shared" si="5"/>
        <v>27</v>
      </c>
      <c r="K11" s="49">
        <f t="shared" si="6"/>
        <v>1597.5</v>
      </c>
      <c r="L11" s="47">
        <v>162</v>
      </c>
      <c r="M11" s="47">
        <v>10</v>
      </c>
      <c r="N11" s="47">
        <v>3</v>
      </c>
      <c r="O11" s="47"/>
    </row>
    <row r="12" spans="1:15" x14ac:dyDescent="0.4">
      <c r="A12" s="25">
        <v>4</v>
      </c>
      <c r="B12" s="29" t="s">
        <v>20</v>
      </c>
      <c r="C12" s="27" t="s">
        <v>21</v>
      </c>
      <c r="D12" s="53">
        <f>SUM(D9:D11)</f>
        <v>24</v>
      </c>
      <c r="E12" s="43">
        <f t="shared" si="0"/>
        <v>25</v>
      </c>
      <c r="F12" s="41">
        <f t="shared" si="1"/>
        <v>600</v>
      </c>
      <c r="G12" s="43">
        <f t="shared" si="2"/>
        <v>2.5</v>
      </c>
      <c r="H12" s="49">
        <f t="shared" si="3"/>
        <v>60</v>
      </c>
      <c r="I12" s="43">
        <f t="shared" si="4"/>
        <v>0</v>
      </c>
      <c r="J12" s="48">
        <f t="shared" si="5"/>
        <v>0</v>
      </c>
      <c r="K12" s="49">
        <f t="shared" si="6"/>
        <v>660</v>
      </c>
      <c r="L12" s="47">
        <v>25</v>
      </c>
      <c r="M12" s="47">
        <v>2</v>
      </c>
      <c r="N12" s="47"/>
      <c r="O12" s="47"/>
    </row>
    <row r="13" spans="1:15" x14ac:dyDescent="0.4">
      <c r="A13" s="25">
        <v>5</v>
      </c>
      <c r="B13" s="30" t="s">
        <v>22</v>
      </c>
      <c r="C13" s="27" t="s">
        <v>15</v>
      </c>
      <c r="D13" s="53">
        <f>D12*2</f>
        <v>48</v>
      </c>
      <c r="E13" s="43">
        <f t="shared" si="0"/>
        <v>4</v>
      </c>
      <c r="F13" s="41">
        <f t="shared" si="1"/>
        <v>192</v>
      </c>
      <c r="G13" s="43">
        <f t="shared" si="2"/>
        <v>1.25</v>
      </c>
      <c r="H13" s="49">
        <f t="shared" si="3"/>
        <v>60</v>
      </c>
      <c r="I13" s="43">
        <f t="shared" si="4"/>
        <v>0</v>
      </c>
      <c r="J13" s="48">
        <f t="shared" si="5"/>
        <v>0</v>
      </c>
      <c r="K13" s="49">
        <f t="shared" si="6"/>
        <v>252</v>
      </c>
      <c r="L13" s="47">
        <v>4</v>
      </c>
      <c r="M13" s="47">
        <v>1</v>
      </c>
      <c r="N13" s="47"/>
      <c r="O13" s="47"/>
    </row>
    <row r="14" spans="1:15" x14ac:dyDescent="0.4">
      <c r="A14" s="25">
        <v>6</v>
      </c>
      <c r="B14" s="30" t="s">
        <v>23</v>
      </c>
      <c r="C14" s="31" t="s">
        <v>24</v>
      </c>
      <c r="D14" s="53">
        <v>94</v>
      </c>
      <c r="E14" s="43">
        <f t="shared" si="0"/>
        <v>2</v>
      </c>
      <c r="F14" s="41">
        <f t="shared" si="1"/>
        <v>188</v>
      </c>
      <c r="G14" s="43">
        <f t="shared" si="2"/>
        <v>1.875</v>
      </c>
      <c r="H14" s="49">
        <f t="shared" si="3"/>
        <v>176.25</v>
      </c>
      <c r="I14" s="43">
        <f t="shared" si="4"/>
        <v>1</v>
      </c>
      <c r="J14" s="48">
        <f t="shared" si="5"/>
        <v>94</v>
      </c>
      <c r="K14" s="49">
        <f t="shared" si="6"/>
        <v>458.25</v>
      </c>
      <c r="L14" s="47">
        <v>2</v>
      </c>
      <c r="M14" s="47">
        <v>1.5</v>
      </c>
      <c r="N14" s="47">
        <v>1</v>
      </c>
      <c r="O14" s="47"/>
    </row>
    <row r="15" spans="1:15" x14ac:dyDescent="0.4">
      <c r="A15" s="25">
        <v>7</v>
      </c>
      <c r="B15" s="30" t="s">
        <v>25</v>
      </c>
      <c r="C15" s="31" t="s">
        <v>24</v>
      </c>
      <c r="D15" s="53">
        <v>88</v>
      </c>
      <c r="E15" s="43">
        <f t="shared" si="0"/>
        <v>2.9</v>
      </c>
      <c r="F15" s="41">
        <f t="shared" si="1"/>
        <v>255.2</v>
      </c>
      <c r="G15" s="43">
        <f t="shared" si="2"/>
        <v>1.875</v>
      </c>
      <c r="H15" s="49">
        <f t="shared" si="3"/>
        <v>165</v>
      </c>
      <c r="I15" s="43">
        <f t="shared" si="4"/>
        <v>1</v>
      </c>
      <c r="J15" s="48">
        <f t="shared" si="5"/>
        <v>88</v>
      </c>
      <c r="K15" s="49">
        <f t="shared" si="6"/>
        <v>508.2</v>
      </c>
      <c r="L15" s="47">
        <v>2.9</v>
      </c>
      <c r="M15" s="47">
        <v>1.5</v>
      </c>
      <c r="N15" s="47">
        <v>1</v>
      </c>
      <c r="O15" s="47"/>
    </row>
    <row r="16" spans="1:15" x14ac:dyDescent="0.4">
      <c r="A16" s="25">
        <v>8</v>
      </c>
      <c r="B16" s="30" t="s">
        <v>26</v>
      </c>
      <c r="C16" s="31" t="s">
        <v>24</v>
      </c>
      <c r="D16" s="53">
        <v>70</v>
      </c>
      <c r="E16" s="43">
        <f t="shared" si="0"/>
        <v>4.5</v>
      </c>
      <c r="F16" s="41">
        <f t="shared" si="1"/>
        <v>315</v>
      </c>
      <c r="G16" s="43">
        <f t="shared" si="2"/>
        <v>1.875</v>
      </c>
      <c r="H16" s="49">
        <f t="shared" si="3"/>
        <v>131.25</v>
      </c>
      <c r="I16" s="43">
        <f t="shared" si="4"/>
        <v>1</v>
      </c>
      <c r="J16" s="48">
        <f t="shared" si="5"/>
        <v>70</v>
      </c>
      <c r="K16" s="49">
        <f t="shared" si="6"/>
        <v>516.25</v>
      </c>
      <c r="L16" s="47">
        <v>4.5</v>
      </c>
      <c r="M16" s="47">
        <v>1.5</v>
      </c>
      <c r="N16" s="47">
        <v>1</v>
      </c>
      <c r="O16" s="47"/>
    </row>
    <row r="17" spans="1:15" x14ac:dyDescent="0.4">
      <c r="A17" s="25">
        <v>9</v>
      </c>
      <c r="B17" s="30" t="s">
        <v>46</v>
      </c>
      <c r="C17" s="31" t="s">
        <v>24</v>
      </c>
      <c r="D17" s="53">
        <v>16</v>
      </c>
      <c r="E17" s="43">
        <f t="shared" si="0"/>
        <v>5.5</v>
      </c>
      <c r="F17" s="41">
        <f t="shared" ref="F17" si="7">E17*D17</f>
        <v>88</v>
      </c>
      <c r="G17" s="43">
        <f t="shared" ref="G17" si="8">M17*$M$6/0.8</f>
        <v>1.875</v>
      </c>
      <c r="H17" s="49">
        <f t="shared" ref="H17" si="9">G17*D17</f>
        <v>30</v>
      </c>
      <c r="I17" s="43">
        <f t="shared" ref="I17" si="10">N17*$M$7</f>
        <v>1</v>
      </c>
      <c r="J17" s="48">
        <f t="shared" ref="J17" si="11">I17*D17</f>
        <v>16</v>
      </c>
      <c r="K17" s="49">
        <f t="shared" ref="K17" si="12">F17+H17+J17</f>
        <v>134</v>
      </c>
      <c r="L17" s="47">
        <v>5.5</v>
      </c>
      <c r="M17" s="47">
        <v>1.5</v>
      </c>
      <c r="N17" s="47">
        <v>1</v>
      </c>
      <c r="O17" s="47"/>
    </row>
    <row r="18" spans="1:15" x14ac:dyDescent="0.4">
      <c r="A18" s="25">
        <v>10</v>
      </c>
      <c r="B18" s="32" t="s">
        <v>27</v>
      </c>
      <c r="C18" s="27" t="s">
        <v>15</v>
      </c>
      <c r="D18" s="53">
        <f>SUM(D14:D17)*3</f>
        <v>804</v>
      </c>
      <c r="E18" s="43">
        <f t="shared" si="0"/>
        <v>0.2</v>
      </c>
      <c r="F18" s="41">
        <f t="shared" si="1"/>
        <v>160.80000000000001</v>
      </c>
      <c r="G18" s="43">
        <f t="shared" si="2"/>
        <v>0.125</v>
      </c>
      <c r="H18" s="49">
        <f t="shared" si="3"/>
        <v>100.5</v>
      </c>
      <c r="I18" s="43">
        <f t="shared" si="4"/>
        <v>0</v>
      </c>
      <c r="J18" s="48">
        <f t="shared" si="5"/>
        <v>0</v>
      </c>
      <c r="K18" s="49">
        <f t="shared" si="6"/>
        <v>261.3</v>
      </c>
      <c r="L18" s="47">
        <v>0.2</v>
      </c>
      <c r="M18" s="47">
        <v>0.1</v>
      </c>
      <c r="N18" s="47"/>
      <c r="O18" s="47"/>
    </row>
    <row r="19" spans="1:15" x14ac:dyDescent="0.4">
      <c r="A19" s="25">
        <v>11</v>
      </c>
      <c r="B19" s="32" t="s">
        <v>47</v>
      </c>
      <c r="C19" s="27" t="s">
        <v>15</v>
      </c>
      <c r="D19" s="53">
        <v>2</v>
      </c>
      <c r="E19" s="43">
        <f t="shared" si="0"/>
        <v>5</v>
      </c>
      <c r="F19" s="41">
        <f t="shared" si="1"/>
        <v>10</v>
      </c>
      <c r="G19" s="43">
        <f t="shared" si="2"/>
        <v>2.5</v>
      </c>
      <c r="H19" s="49">
        <f t="shared" si="3"/>
        <v>5</v>
      </c>
      <c r="I19" s="43">
        <f t="shared" si="4"/>
        <v>0</v>
      </c>
      <c r="J19" s="48">
        <f t="shared" si="5"/>
        <v>0</v>
      </c>
      <c r="K19" s="49">
        <f t="shared" si="6"/>
        <v>15</v>
      </c>
      <c r="L19" s="47">
        <v>5</v>
      </c>
      <c r="M19" s="47">
        <v>2</v>
      </c>
      <c r="N19" s="47"/>
      <c r="O19" s="47"/>
    </row>
    <row r="20" spans="1:15" x14ac:dyDescent="0.4">
      <c r="A20" s="25">
        <v>12</v>
      </c>
      <c r="B20" s="30" t="s">
        <v>29</v>
      </c>
      <c r="C20" s="27" t="s">
        <v>15</v>
      </c>
      <c r="D20" s="53">
        <v>200</v>
      </c>
      <c r="E20" s="43">
        <f t="shared" si="0"/>
        <v>0.3</v>
      </c>
      <c r="F20" s="41">
        <f t="shared" si="1"/>
        <v>60</v>
      </c>
      <c r="G20" s="43">
        <f t="shared" si="2"/>
        <v>0.125</v>
      </c>
      <c r="H20" s="49">
        <f t="shared" si="3"/>
        <v>25</v>
      </c>
      <c r="I20" s="43">
        <f t="shared" si="4"/>
        <v>0</v>
      </c>
      <c r="J20" s="48">
        <f t="shared" si="5"/>
        <v>0</v>
      </c>
      <c r="K20" s="49">
        <f t="shared" si="6"/>
        <v>85</v>
      </c>
      <c r="L20" s="47">
        <v>0.3</v>
      </c>
      <c r="M20" s="47">
        <v>0.1</v>
      </c>
      <c r="N20" s="47"/>
      <c r="O20" s="47"/>
    </row>
    <row r="21" spans="1:15" ht="29" x14ac:dyDescent="0.4">
      <c r="A21" s="25">
        <v>13</v>
      </c>
      <c r="B21" s="69" t="s">
        <v>78</v>
      </c>
      <c r="C21" s="27" t="s">
        <v>15</v>
      </c>
      <c r="D21" s="40">
        <v>10</v>
      </c>
      <c r="E21" s="43">
        <f t="shared" si="0"/>
        <v>3</v>
      </c>
      <c r="F21" s="41">
        <f t="shared" si="1"/>
        <v>30</v>
      </c>
      <c r="G21" s="43">
        <f t="shared" si="2"/>
        <v>7.5</v>
      </c>
      <c r="H21" s="49">
        <f t="shared" si="3"/>
        <v>75</v>
      </c>
      <c r="I21" s="43">
        <f t="shared" si="4"/>
        <v>0</v>
      </c>
      <c r="J21" s="48">
        <f t="shared" si="5"/>
        <v>0</v>
      </c>
      <c r="K21" s="49">
        <f t="shared" si="6"/>
        <v>105</v>
      </c>
      <c r="L21" s="47">
        <v>3</v>
      </c>
      <c r="M21" s="47">
        <v>6</v>
      </c>
      <c r="N21" s="47"/>
      <c r="O21" s="47"/>
    </row>
    <row r="22" spans="1:15" x14ac:dyDescent="0.4">
      <c r="A22" s="25">
        <v>14</v>
      </c>
      <c r="B22" s="33" t="s">
        <v>30</v>
      </c>
      <c r="C22" s="34" t="s">
        <v>31</v>
      </c>
      <c r="D22" s="53">
        <v>1</v>
      </c>
      <c r="E22" s="43">
        <f t="shared" si="0"/>
        <v>100</v>
      </c>
      <c r="F22" s="41">
        <f t="shared" si="1"/>
        <v>100</v>
      </c>
      <c r="G22" s="43">
        <f t="shared" si="2"/>
        <v>62.5</v>
      </c>
      <c r="H22" s="49">
        <f t="shared" si="3"/>
        <v>62.5</v>
      </c>
      <c r="I22" s="43">
        <f t="shared" si="4"/>
        <v>0</v>
      </c>
      <c r="J22" s="48">
        <f t="shared" si="5"/>
        <v>0</v>
      </c>
      <c r="K22" s="49">
        <f t="shared" si="6"/>
        <v>162.5</v>
      </c>
      <c r="L22" s="47">
        <v>100</v>
      </c>
      <c r="M22" s="47">
        <v>50</v>
      </c>
      <c r="N22" s="47"/>
      <c r="O22" s="47"/>
    </row>
    <row r="23" spans="1:15" x14ac:dyDescent="0.4">
      <c r="A23" s="25"/>
      <c r="B23" s="36" t="s">
        <v>33</v>
      </c>
      <c r="C23" s="54"/>
      <c r="D23" s="54"/>
      <c r="E23" s="41"/>
      <c r="F23" s="41"/>
      <c r="G23" s="43"/>
      <c r="H23" s="49"/>
      <c r="I23" s="43"/>
      <c r="J23" s="48"/>
      <c r="K23" s="49"/>
      <c r="L23" s="47"/>
      <c r="M23" s="47"/>
      <c r="N23" s="47"/>
      <c r="O23" s="47"/>
    </row>
    <row r="24" spans="1:15" ht="29" x14ac:dyDescent="0.4">
      <c r="A24" s="25">
        <v>15</v>
      </c>
      <c r="B24" s="38" t="s">
        <v>48</v>
      </c>
      <c r="C24" s="39" t="s">
        <v>32</v>
      </c>
      <c r="D24" s="53">
        <v>2</v>
      </c>
      <c r="E24" s="43">
        <f t="shared" ref="E24" si="13">L24*$M$5</f>
        <v>1800</v>
      </c>
      <c r="F24" s="41">
        <f t="shared" ref="F24" si="14">E24*D24</f>
        <v>3600</v>
      </c>
      <c r="G24" s="43">
        <f t="shared" ref="G24" si="15">M24*$M$6/0.8</f>
        <v>125</v>
      </c>
      <c r="H24" s="49">
        <f t="shared" ref="H24" si="16">G24*D24</f>
        <v>250</v>
      </c>
      <c r="I24" s="43">
        <f t="shared" ref="I24" si="17">N24*$M$7</f>
        <v>40</v>
      </c>
      <c r="J24" s="48">
        <f t="shared" ref="J24" si="18">I24*D24</f>
        <v>80</v>
      </c>
      <c r="K24" s="49">
        <f t="shared" ref="K24" si="19">F24+H24+J24</f>
        <v>3930</v>
      </c>
      <c r="L24" s="47">
        <v>1800</v>
      </c>
      <c r="M24" s="47">
        <v>100</v>
      </c>
      <c r="N24" s="47">
        <v>40</v>
      </c>
      <c r="O24" s="47"/>
    </row>
    <row r="25" spans="1:15" ht="29" x14ac:dyDescent="0.4">
      <c r="A25" s="25">
        <v>16</v>
      </c>
      <c r="B25" s="35" t="s">
        <v>49</v>
      </c>
      <c r="C25" s="37" t="s">
        <v>32</v>
      </c>
      <c r="D25" s="53">
        <v>1</v>
      </c>
      <c r="E25" s="43">
        <f t="shared" ref="E25:E34" si="20">L25*$M$5</f>
        <v>400</v>
      </c>
      <c r="F25" s="41">
        <f t="shared" ref="F25:F34" si="21">E25*D25</f>
        <v>400</v>
      </c>
      <c r="G25" s="43">
        <f t="shared" ref="G25:G34" si="22">M25*$M$6/0.8</f>
        <v>62.5</v>
      </c>
      <c r="H25" s="49">
        <f t="shared" ref="H25:H34" si="23">G25*D25</f>
        <v>62.5</v>
      </c>
      <c r="I25" s="43">
        <f t="shared" ref="I25:I34" si="24">N25*$M$7</f>
        <v>20</v>
      </c>
      <c r="J25" s="48">
        <f t="shared" ref="J25:J34" si="25">I25*D25</f>
        <v>20</v>
      </c>
      <c r="K25" s="49">
        <f t="shared" ref="K25:K34" si="26">F25+H25+J25</f>
        <v>482.5</v>
      </c>
      <c r="L25" s="47">
        <v>400</v>
      </c>
      <c r="M25" s="47">
        <v>50</v>
      </c>
      <c r="N25" s="47">
        <v>20</v>
      </c>
      <c r="O25" s="47"/>
    </row>
    <row r="26" spans="1:15" x14ac:dyDescent="0.4">
      <c r="A26" s="25">
        <v>17</v>
      </c>
      <c r="B26" s="58" t="s">
        <v>50</v>
      </c>
      <c r="C26" s="37" t="s">
        <v>32</v>
      </c>
      <c r="D26" s="53">
        <v>1</v>
      </c>
      <c r="E26" s="43">
        <f t="shared" si="20"/>
        <v>120</v>
      </c>
      <c r="F26" s="41">
        <f t="shared" si="21"/>
        <v>120</v>
      </c>
      <c r="G26" s="43">
        <f t="shared" si="22"/>
        <v>37.5</v>
      </c>
      <c r="H26" s="49">
        <f t="shared" si="23"/>
        <v>37.5</v>
      </c>
      <c r="I26" s="43">
        <f t="shared" si="24"/>
        <v>20</v>
      </c>
      <c r="J26" s="48">
        <f t="shared" si="25"/>
        <v>20</v>
      </c>
      <c r="K26" s="49">
        <f t="shared" si="26"/>
        <v>177.5</v>
      </c>
      <c r="L26" s="47">
        <v>120</v>
      </c>
      <c r="M26" s="47">
        <v>30</v>
      </c>
      <c r="N26" s="47">
        <v>20</v>
      </c>
      <c r="O26" s="47"/>
    </row>
    <row r="27" spans="1:15" ht="29" x14ac:dyDescent="0.4">
      <c r="A27" s="25">
        <v>18</v>
      </c>
      <c r="B27" s="35" t="s">
        <v>51</v>
      </c>
      <c r="C27" s="27" t="s">
        <v>15</v>
      </c>
      <c r="D27" s="53">
        <v>12</v>
      </c>
      <c r="E27" s="43">
        <f t="shared" si="20"/>
        <v>12</v>
      </c>
      <c r="F27" s="41">
        <f t="shared" si="21"/>
        <v>144</v>
      </c>
      <c r="G27" s="43">
        <f t="shared" si="22"/>
        <v>2.5</v>
      </c>
      <c r="H27" s="49">
        <f t="shared" si="23"/>
        <v>30</v>
      </c>
      <c r="I27" s="43">
        <f t="shared" si="24"/>
        <v>0</v>
      </c>
      <c r="J27" s="48">
        <f t="shared" si="25"/>
        <v>0</v>
      </c>
      <c r="K27" s="49">
        <f t="shared" si="26"/>
        <v>174</v>
      </c>
      <c r="L27" s="47">
        <v>12</v>
      </c>
      <c r="M27" s="47">
        <v>2</v>
      </c>
      <c r="N27" s="47"/>
      <c r="O27" s="47"/>
    </row>
    <row r="28" spans="1:15" x14ac:dyDescent="0.4">
      <c r="A28" s="25">
        <v>19</v>
      </c>
      <c r="B28" s="32" t="s">
        <v>28</v>
      </c>
      <c r="C28" s="27" t="s">
        <v>15</v>
      </c>
      <c r="D28" s="53">
        <v>4</v>
      </c>
      <c r="E28" s="43">
        <f t="shared" si="20"/>
        <v>5</v>
      </c>
      <c r="F28" s="41">
        <f t="shared" si="21"/>
        <v>20</v>
      </c>
      <c r="G28" s="43">
        <f t="shared" si="22"/>
        <v>2.5</v>
      </c>
      <c r="H28" s="49">
        <f t="shared" si="23"/>
        <v>10</v>
      </c>
      <c r="I28" s="43">
        <f t="shared" si="24"/>
        <v>0</v>
      </c>
      <c r="J28" s="48">
        <f t="shared" si="25"/>
        <v>0</v>
      </c>
      <c r="K28" s="49">
        <f t="shared" si="26"/>
        <v>30</v>
      </c>
      <c r="L28" s="47">
        <v>5</v>
      </c>
      <c r="M28" s="47">
        <v>2</v>
      </c>
      <c r="N28" s="47"/>
      <c r="O28" s="47"/>
    </row>
    <row r="29" spans="1:15" x14ac:dyDescent="0.4">
      <c r="A29" s="25">
        <v>20</v>
      </c>
      <c r="B29" s="32" t="s">
        <v>52</v>
      </c>
      <c r="C29" s="27" t="s">
        <v>15</v>
      </c>
      <c r="D29" s="53">
        <v>4</v>
      </c>
      <c r="E29" s="43">
        <f t="shared" si="20"/>
        <v>12</v>
      </c>
      <c r="F29" s="41">
        <f t="shared" si="21"/>
        <v>48</v>
      </c>
      <c r="G29" s="43">
        <f t="shared" si="22"/>
        <v>2.5</v>
      </c>
      <c r="H29" s="49">
        <f t="shared" si="23"/>
        <v>10</v>
      </c>
      <c r="I29" s="43">
        <f t="shared" si="24"/>
        <v>0</v>
      </c>
      <c r="J29" s="48">
        <f t="shared" si="25"/>
        <v>0</v>
      </c>
      <c r="K29" s="49">
        <f t="shared" si="26"/>
        <v>58</v>
      </c>
      <c r="L29" s="47">
        <v>12</v>
      </c>
      <c r="M29" s="47">
        <v>2</v>
      </c>
      <c r="N29" s="47"/>
      <c r="O29" s="47"/>
    </row>
    <row r="30" spans="1:15" ht="29" x14ac:dyDescent="0.4">
      <c r="A30" s="25">
        <v>21</v>
      </c>
      <c r="B30" s="32" t="s">
        <v>53</v>
      </c>
      <c r="C30" s="27" t="s">
        <v>15</v>
      </c>
      <c r="D30" s="53">
        <v>3</v>
      </c>
      <c r="E30" s="43">
        <f t="shared" si="20"/>
        <v>88</v>
      </c>
      <c r="F30" s="41">
        <f t="shared" si="21"/>
        <v>264</v>
      </c>
      <c r="G30" s="43">
        <f t="shared" si="22"/>
        <v>2.5</v>
      </c>
      <c r="H30" s="49">
        <f t="shared" si="23"/>
        <v>7.5</v>
      </c>
      <c r="I30" s="43">
        <f t="shared" si="24"/>
        <v>0</v>
      </c>
      <c r="J30" s="48">
        <f t="shared" si="25"/>
        <v>0</v>
      </c>
      <c r="K30" s="49">
        <f t="shared" si="26"/>
        <v>271.5</v>
      </c>
      <c r="L30" s="47">
        <v>88</v>
      </c>
      <c r="M30" s="47">
        <v>2</v>
      </c>
      <c r="N30" s="47"/>
      <c r="O30" s="47"/>
    </row>
    <row r="31" spans="1:15" x14ac:dyDescent="0.4">
      <c r="A31" s="25">
        <v>22</v>
      </c>
      <c r="B31" s="32" t="s">
        <v>37</v>
      </c>
      <c r="C31" s="27" t="s">
        <v>15</v>
      </c>
      <c r="D31" s="53">
        <v>1</v>
      </c>
      <c r="E31" s="43">
        <f t="shared" si="20"/>
        <v>8</v>
      </c>
      <c r="F31" s="41">
        <f t="shared" si="21"/>
        <v>8</v>
      </c>
      <c r="G31" s="43">
        <f t="shared" si="22"/>
        <v>2.5</v>
      </c>
      <c r="H31" s="49">
        <f t="shared" si="23"/>
        <v>2.5</v>
      </c>
      <c r="I31" s="43">
        <f t="shared" si="24"/>
        <v>0</v>
      </c>
      <c r="J31" s="48">
        <f t="shared" si="25"/>
        <v>0</v>
      </c>
      <c r="K31" s="49">
        <f t="shared" si="26"/>
        <v>10.5</v>
      </c>
      <c r="L31" s="47">
        <v>8</v>
      </c>
      <c r="M31" s="47">
        <v>2</v>
      </c>
      <c r="N31" s="47"/>
      <c r="O31" s="47"/>
    </row>
    <row r="32" spans="1:15" x14ac:dyDescent="0.4">
      <c r="A32" s="25">
        <v>23</v>
      </c>
      <c r="B32" s="58" t="s">
        <v>54</v>
      </c>
      <c r="C32" s="27" t="s">
        <v>15</v>
      </c>
      <c r="D32" s="53">
        <v>1</v>
      </c>
      <c r="E32" s="43">
        <f t="shared" si="20"/>
        <v>5</v>
      </c>
      <c r="F32" s="41">
        <f t="shared" si="21"/>
        <v>5</v>
      </c>
      <c r="G32" s="43">
        <f t="shared" si="22"/>
        <v>2.5</v>
      </c>
      <c r="H32" s="49">
        <f t="shared" si="23"/>
        <v>2.5</v>
      </c>
      <c r="I32" s="43">
        <f t="shared" si="24"/>
        <v>0</v>
      </c>
      <c r="J32" s="48">
        <f t="shared" si="25"/>
        <v>0</v>
      </c>
      <c r="K32" s="49">
        <f t="shared" si="26"/>
        <v>7.5</v>
      </c>
      <c r="L32" s="47">
        <v>5</v>
      </c>
      <c r="M32" s="47">
        <v>2</v>
      </c>
      <c r="N32" s="47"/>
      <c r="O32" s="47"/>
    </row>
    <row r="33" spans="1:16" x14ac:dyDescent="0.4">
      <c r="A33" s="25">
        <v>24</v>
      </c>
      <c r="B33" s="58" t="s">
        <v>55</v>
      </c>
      <c r="C33" s="27" t="s">
        <v>15</v>
      </c>
      <c r="D33" s="53">
        <v>4</v>
      </c>
      <c r="E33" s="43">
        <f t="shared" si="20"/>
        <v>6.6</v>
      </c>
      <c r="F33" s="41">
        <f t="shared" si="21"/>
        <v>26.4</v>
      </c>
      <c r="G33" s="43">
        <f t="shared" si="22"/>
        <v>1.25</v>
      </c>
      <c r="H33" s="49">
        <f t="shared" si="23"/>
        <v>5</v>
      </c>
      <c r="I33" s="43">
        <f t="shared" si="24"/>
        <v>0</v>
      </c>
      <c r="J33" s="48">
        <f t="shared" si="25"/>
        <v>0</v>
      </c>
      <c r="K33" s="49">
        <f t="shared" si="26"/>
        <v>31.4</v>
      </c>
      <c r="L33" s="47">
        <v>6.6</v>
      </c>
      <c r="M33" s="47">
        <v>1</v>
      </c>
      <c r="N33" s="47"/>
      <c r="O33" s="47"/>
    </row>
    <row r="34" spans="1:16" x14ac:dyDescent="0.4">
      <c r="A34" s="25">
        <v>25</v>
      </c>
      <c r="B34" s="35" t="s">
        <v>38</v>
      </c>
      <c r="C34" s="27" t="s">
        <v>15</v>
      </c>
      <c r="D34" s="53">
        <v>20</v>
      </c>
      <c r="E34" s="43">
        <f t="shared" si="20"/>
        <v>3.2</v>
      </c>
      <c r="F34" s="41">
        <f t="shared" si="21"/>
        <v>64</v>
      </c>
      <c r="G34" s="43">
        <f t="shared" si="22"/>
        <v>1.25</v>
      </c>
      <c r="H34" s="49">
        <f t="shared" si="23"/>
        <v>25</v>
      </c>
      <c r="I34" s="43">
        <f t="shared" si="24"/>
        <v>0</v>
      </c>
      <c r="J34" s="48">
        <f t="shared" si="25"/>
        <v>0</v>
      </c>
      <c r="K34" s="49">
        <f t="shared" si="26"/>
        <v>89</v>
      </c>
      <c r="L34" s="47">
        <v>3.2</v>
      </c>
      <c r="M34" s="47">
        <v>1</v>
      </c>
      <c r="N34" s="47"/>
      <c r="O34" s="47"/>
    </row>
    <row r="35" spans="1:16" x14ac:dyDescent="0.4">
      <c r="A35" s="25">
        <v>26</v>
      </c>
      <c r="B35" s="7" t="s">
        <v>10</v>
      </c>
      <c r="C35" s="5"/>
      <c r="D35" s="44"/>
      <c r="E35" s="43"/>
      <c r="F35" s="56">
        <f>SUM(F9:F34)</f>
        <v>9965.4</v>
      </c>
      <c r="G35" s="43"/>
      <c r="H35" s="49">
        <f>SUM(H9:H34)</f>
        <v>1633</v>
      </c>
      <c r="I35" s="43"/>
      <c r="J35" s="49">
        <f>SUM(J9:J34)</f>
        <v>460</v>
      </c>
      <c r="K35" s="49">
        <f>SUM(K9:K34)</f>
        <v>12058.4</v>
      </c>
      <c r="L35" s="47"/>
      <c r="M35" s="47"/>
      <c r="N35" s="47"/>
      <c r="O35" s="47"/>
      <c r="P35" s="52"/>
    </row>
    <row r="36" spans="1:16" x14ac:dyDescent="0.4">
      <c r="A36" s="25">
        <v>27</v>
      </c>
      <c r="B36" s="7" t="s">
        <v>11</v>
      </c>
      <c r="C36" s="5"/>
      <c r="D36" s="44"/>
      <c r="E36" s="43"/>
      <c r="F36" s="43"/>
      <c r="G36" s="43"/>
      <c r="H36" s="43"/>
      <c r="I36" s="43"/>
      <c r="J36" s="43"/>
      <c r="K36" s="51">
        <f>K35*0.08</f>
        <v>964.67200000000003</v>
      </c>
      <c r="L36" s="47"/>
      <c r="M36" s="47"/>
      <c r="N36" s="47"/>
      <c r="O36" s="47"/>
    </row>
    <row r="37" spans="1:16" x14ac:dyDescent="0.4">
      <c r="A37" s="25">
        <v>28</v>
      </c>
      <c r="B37" s="7" t="s">
        <v>10</v>
      </c>
      <c r="C37" s="5"/>
      <c r="D37" s="44"/>
      <c r="E37" s="45"/>
      <c r="F37" s="43"/>
      <c r="G37" s="43"/>
      <c r="H37" s="43"/>
      <c r="I37" s="43"/>
      <c r="J37" s="43"/>
      <c r="K37" s="51">
        <f>SUM(K35:K36)</f>
        <v>13023.072</v>
      </c>
      <c r="L37" s="47"/>
      <c r="M37" s="47"/>
      <c r="N37" s="47"/>
      <c r="O37" s="47"/>
    </row>
    <row r="38" spans="1:16" x14ac:dyDescent="0.4">
      <c r="A38" s="25">
        <v>29</v>
      </c>
      <c r="B38" s="7" t="s">
        <v>77</v>
      </c>
      <c r="C38" s="5"/>
      <c r="D38" s="44"/>
      <c r="E38" s="43"/>
      <c r="F38" s="43"/>
      <c r="G38" s="43"/>
      <c r="H38" s="43"/>
      <c r="I38" s="43"/>
      <c r="J38" s="43"/>
      <c r="K38" s="51">
        <f>K37*0.03</f>
        <v>390.69216</v>
      </c>
      <c r="L38" s="47"/>
      <c r="M38" s="47"/>
      <c r="N38" s="47"/>
      <c r="O38" s="47"/>
    </row>
    <row r="39" spans="1:16" x14ac:dyDescent="0.4">
      <c r="A39" s="25">
        <v>30</v>
      </c>
      <c r="B39" s="7" t="s">
        <v>10</v>
      </c>
      <c r="C39" s="5"/>
      <c r="D39" s="44"/>
      <c r="E39" s="45"/>
      <c r="F39" s="43"/>
      <c r="G39" s="43"/>
      <c r="H39" s="43"/>
      <c r="I39" s="43"/>
      <c r="J39" s="43"/>
      <c r="K39" s="51">
        <f>SUM(K37:K38)</f>
        <v>13413.764160000001</v>
      </c>
      <c r="L39" s="47"/>
      <c r="M39" s="47"/>
      <c r="N39" s="47"/>
      <c r="O39" s="47"/>
    </row>
    <row r="40" spans="1:16" x14ac:dyDescent="0.4">
      <c r="A40" s="25">
        <v>31</v>
      </c>
      <c r="B40" s="7" t="s">
        <v>12</v>
      </c>
      <c r="C40" s="5"/>
      <c r="D40" s="44"/>
      <c r="E40" s="43"/>
      <c r="F40" s="43"/>
      <c r="G40" s="43"/>
      <c r="H40" s="43"/>
      <c r="I40" s="43"/>
      <c r="J40" s="43"/>
      <c r="K40" s="51">
        <f>K39*0.06</f>
        <v>804.82584959999997</v>
      </c>
      <c r="L40" s="47"/>
      <c r="M40" s="47"/>
      <c r="N40" s="47"/>
      <c r="O40" s="47"/>
    </row>
    <row r="41" spans="1:16" x14ac:dyDescent="0.4">
      <c r="A41" s="25">
        <v>32</v>
      </c>
      <c r="B41" s="7" t="s">
        <v>10</v>
      </c>
      <c r="C41" s="8"/>
      <c r="D41" s="46"/>
      <c r="E41" s="43"/>
      <c r="F41" s="43"/>
      <c r="G41" s="43"/>
      <c r="H41" s="43"/>
      <c r="I41" s="43"/>
      <c r="J41" s="43"/>
      <c r="K41" s="51">
        <f>SUM(K39:K40)</f>
        <v>14218.5900096</v>
      </c>
      <c r="L41" s="47"/>
      <c r="M41" s="47"/>
      <c r="N41" s="47"/>
      <c r="O41" s="47"/>
    </row>
    <row r="42" spans="1:16" x14ac:dyDescent="0.4">
      <c r="A42" s="25">
        <v>33</v>
      </c>
      <c r="B42" s="9" t="s">
        <v>13</v>
      </c>
      <c r="C42" s="6"/>
      <c r="D42" s="46"/>
      <c r="E42" s="43"/>
      <c r="F42" s="43"/>
      <c r="G42" s="43"/>
      <c r="H42" s="43"/>
      <c r="I42" s="43"/>
      <c r="J42" s="43"/>
      <c r="K42" s="51">
        <f>K41*0.18</f>
        <v>2559.3462017279999</v>
      </c>
      <c r="L42" s="47"/>
      <c r="M42" s="47"/>
      <c r="N42" s="47"/>
      <c r="O42" s="47"/>
    </row>
    <row r="43" spans="1:16" x14ac:dyDescent="0.4">
      <c r="A43" s="25">
        <v>34</v>
      </c>
      <c r="B43" s="7" t="s">
        <v>10</v>
      </c>
      <c r="C43" s="10"/>
      <c r="D43" s="43"/>
      <c r="E43" s="43"/>
      <c r="F43" s="43"/>
      <c r="G43" s="43"/>
      <c r="H43" s="43"/>
      <c r="I43" s="43"/>
      <c r="J43" s="43"/>
      <c r="K43" s="51">
        <f>SUM(K41:K42)</f>
        <v>16777.936211328</v>
      </c>
      <c r="L43" s="47"/>
      <c r="M43" s="47"/>
      <c r="N43" s="47"/>
      <c r="O43" s="47"/>
    </row>
    <row r="44" spans="1:16" x14ac:dyDescent="0.4">
      <c r="A44" s="13"/>
      <c r="B44" s="14"/>
      <c r="C44" s="15"/>
      <c r="D44" s="12"/>
      <c r="E44" s="12"/>
      <c r="F44" s="12"/>
      <c r="G44" s="12"/>
      <c r="H44" s="12"/>
      <c r="I44" s="12"/>
      <c r="J44" s="12"/>
      <c r="K44" s="12"/>
    </row>
    <row r="45" spans="1:16" x14ac:dyDescent="0.4">
      <c r="A45" s="13"/>
      <c r="B45" s="14"/>
      <c r="C45" s="11"/>
      <c r="D45" s="16"/>
      <c r="E45" s="16"/>
      <c r="F45" s="16"/>
      <c r="G45" s="16"/>
      <c r="H45" s="16"/>
      <c r="I45" s="16"/>
      <c r="J45" s="16"/>
      <c r="K45" s="16"/>
    </row>
    <row r="46" spans="1:16" x14ac:dyDescent="0.4">
      <c r="A46" s="13"/>
      <c r="B46" s="14"/>
      <c r="C46" s="16"/>
      <c r="D46" s="16"/>
      <c r="E46" s="16"/>
      <c r="F46" s="16"/>
      <c r="G46" s="16"/>
      <c r="H46" s="16"/>
      <c r="I46" s="16"/>
      <c r="J46" s="16"/>
      <c r="K46" s="16"/>
    </row>
    <row r="47" spans="1:16" x14ac:dyDescent="0.4">
      <c r="A47" s="13"/>
      <c r="B47" s="14"/>
      <c r="C47" s="16"/>
      <c r="D47" s="16"/>
      <c r="E47" s="16"/>
      <c r="F47" s="16"/>
      <c r="G47" s="16"/>
      <c r="H47" s="16"/>
      <c r="I47" s="16"/>
      <c r="J47" s="16"/>
      <c r="K47" s="16"/>
    </row>
    <row r="48" spans="1:16" x14ac:dyDescent="0.4">
      <c r="A48" s="13"/>
      <c r="B48" s="14"/>
      <c r="C48" s="11"/>
      <c r="D48" s="16"/>
      <c r="E48" s="16"/>
      <c r="F48" s="16"/>
      <c r="G48" s="16"/>
      <c r="H48" s="16"/>
      <c r="I48" s="16"/>
      <c r="J48" s="16"/>
      <c r="K48" s="16"/>
    </row>
    <row r="49" spans="1:11" x14ac:dyDescent="0.4">
      <c r="A49" s="13"/>
      <c r="B49" s="14"/>
      <c r="C49" s="16"/>
      <c r="D49" s="16"/>
      <c r="E49" s="16"/>
      <c r="F49" s="16"/>
      <c r="G49" s="16"/>
      <c r="H49" s="16"/>
      <c r="I49" s="16"/>
      <c r="J49" s="16"/>
      <c r="K49" s="16"/>
    </row>
    <row r="50" spans="1:11" x14ac:dyDescent="0.4">
      <c r="A50" s="13"/>
      <c r="B50" s="14"/>
      <c r="C50" s="16"/>
      <c r="D50" s="16"/>
      <c r="E50" s="16"/>
      <c r="F50" s="16"/>
      <c r="G50" s="16"/>
      <c r="H50" s="17"/>
      <c r="I50" s="16"/>
      <c r="J50" s="16"/>
      <c r="K50" s="16"/>
    </row>
    <row r="51" spans="1:11" x14ac:dyDescent="0.4">
      <c r="A51" s="13"/>
      <c r="B51" s="18"/>
      <c r="C51" s="16"/>
      <c r="D51" s="16"/>
      <c r="E51" s="16"/>
      <c r="F51" s="16"/>
      <c r="G51" s="16"/>
      <c r="H51" s="16"/>
      <c r="I51" s="16"/>
      <c r="J51" s="16"/>
      <c r="K51" s="16"/>
    </row>
    <row r="52" spans="1:11" x14ac:dyDescent="0.4">
      <c r="A52" s="13"/>
      <c r="B52" s="18"/>
      <c r="C52" s="16"/>
      <c r="D52" s="16"/>
      <c r="E52" s="16"/>
      <c r="F52" s="16"/>
      <c r="G52" s="16"/>
      <c r="H52" s="16"/>
      <c r="I52" s="16"/>
      <c r="J52" s="16"/>
      <c r="K52" s="16"/>
    </row>
    <row r="53" spans="1:11" x14ac:dyDescent="0.4">
      <c r="A53" s="17"/>
      <c r="B53" s="17"/>
      <c r="C53" s="17"/>
      <c r="D53" s="19"/>
      <c r="E53" s="19"/>
      <c r="F53" s="17"/>
      <c r="G53" s="19"/>
      <c r="H53" s="19"/>
      <c r="I53" s="19"/>
      <c r="J53" s="19"/>
      <c r="K53" s="19"/>
    </row>
    <row r="54" spans="1:11" x14ac:dyDescent="0.4">
      <c r="A54" s="17"/>
      <c r="B54" s="17"/>
      <c r="C54" s="17"/>
      <c r="D54" s="20"/>
      <c r="E54" s="20"/>
      <c r="F54" s="19"/>
      <c r="G54" s="20"/>
      <c r="H54" s="16"/>
      <c r="I54" s="20"/>
      <c r="J54" s="19"/>
      <c r="K54" s="20"/>
    </row>
    <row r="55" spans="1:11" x14ac:dyDescent="0.4">
      <c r="A55" s="17"/>
      <c r="B55" s="17"/>
      <c r="C55" s="17"/>
      <c r="D55" s="20"/>
      <c r="E55" s="20"/>
      <c r="F55" s="20"/>
      <c r="G55" s="20"/>
      <c r="H55" s="20"/>
      <c r="I55" s="20"/>
      <c r="J55" s="20"/>
      <c r="K55" s="20"/>
    </row>
    <row r="56" spans="1:11" x14ac:dyDescent="0.4">
      <c r="A56" s="17"/>
      <c r="B56" s="17"/>
      <c r="C56" s="17"/>
      <c r="D56" s="20"/>
      <c r="E56" s="20"/>
      <c r="F56" s="20"/>
      <c r="G56" s="20"/>
      <c r="H56" s="20"/>
      <c r="I56" s="20"/>
      <c r="J56" s="20"/>
      <c r="K56" s="20"/>
    </row>
    <row r="57" spans="1:11" x14ac:dyDescent="0.4">
      <c r="A57" s="17"/>
      <c r="B57" s="17"/>
      <c r="C57" s="17"/>
      <c r="D57" s="20"/>
      <c r="E57" s="20"/>
      <c r="F57" s="20"/>
      <c r="G57" s="20"/>
      <c r="H57" s="20"/>
      <c r="I57" s="20"/>
      <c r="J57" s="20"/>
      <c r="K57" s="20"/>
    </row>
    <row r="58" spans="1:11" ht="16.5" x14ac:dyDescent="0.45">
      <c r="A58" s="17"/>
      <c r="B58" s="17"/>
      <c r="C58" s="17"/>
      <c r="D58" s="20"/>
      <c r="E58" s="20"/>
      <c r="F58" s="20"/>
      <c r="G58" s="20"/>
      <c r="H58" s="20"/>
      <c r="I58" s="20"/>
      <c r="J58" s="20"/>
      <c r="K58" s="21"/>
    </row>
    <row r="59" spans="1:11" x14ac:dyDescent="0.4">
      <c r="A59" s="17"/>
      <c r="B59" s="22"/>
      <c r="C59" s="17"/>
      <c r="D59" s="20"/>
      <c r="E59" s="20"/>
      <c r="F59" s="20"/>
      <c r="G59" s="20"/>
      <c r="H59" s="20"/>
      <c r="I59" s="20"/>
      <c r="J59" s="20"/>
      <c r="K59" s="20"/>
    </row>
    <row r="60" spans="1:11" x14ac:dyDescent="0.4">
      <c r="A60" s="17"/>
      <c r="B60" s="20"/>
      <c r="C60" s="17"/>
      <c r="D60" s="20"/>
      <c r="E60" s="20"/>
      <c r="F60" s="20"/>
      <c r="G60" s="20"/>
      <c r="H60" s="20"/>
      <c r="I60" s="20"/>
      <c r="J60" s="20"/>
      <c r="K60" s="20"/>
    </row>
    <row r="61" spans="1:11" x14ac:dyDescent="0.4">
      <c r="B61" s="23"/>
      <c r="C61" s="24"/>
      <c r="D61" s="24"/>
      <c r="E61" s="24"/>
      <c r="F61" s="125"/>
      <c r="G61" s="125"/>
      <c r="H61" s="125"/>
    </row>
  </sheetData>
  <mergeCells count="15">
    <mergeCell ref="A3:A7"/>
    <mergeCell ref="B3:B7"/>
    <mergeCell ref="C3:C7"/>
    <mergeCell ref="D3:D7"/>
    <mergeCell ref="E3:F3"/>
    <mergeCell ref="F61:H61"/>
    <mergeCell ref="I3:J3"/>
    <mergeCell ref="K3:K7"/>
    <mergeCell ref="E4:E7"/>
    <mergeCell ref="F4:F7"/>
    <mergeCell ref="G4:G7"/>
    <mergeCell ref="H4:H7"/>
    <mergeCell ref="I4:I7"/>
    <mergeCell ref="J4:J7"/>
    <mergeCell ref="G3:H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9:S11 N22:S35 O12:S12 N13:S20" unlockedFormula="1"/>
    <ignoredError sqref="E22:M26 D22 E30:M35 E27:L27 E28:L28 E29:L29 D12:D20 E12:M20" formulaRange="1" unlockedFormula="1"/>
    <ignoredError sqref="D23:D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28" workbookViewId="0">
      <selection activeCell="B40" sqref="B40"/>
    </sheetView>
  </sheetViews>
  <sheetFormatPr defaultColWidth="9.1796875" defaultRowHeight="15" x14ac:dyDescent="0.4"/>
  <cols>
    <col min="1" max="1" width="4.81640625" style="1" customWidth="1"/>
    <col min="2" max="2" width="42.26953125" style="1" customWidth="1"/>
    <col min="3" max="3" width="9.1796875" style="1" customWidth="1"/>
    <col min="4" max="4" width="8.7265625" style="1" customWidth="1"/>
    <col min="5" max="5" width="7.7265625" style="1" customWidth="1"/>
    <col min="6" max="6" width="9.1796875" style="1"/>
    <col min="7" max="7" width="7.7265625" style="1" customWidth="1"/>
    <col min="8" max="8" width="9.1796875" style="1"/>
    <col min="9" max="9" width="7.7265625" style="1" customWidth="1"/>
    <col min="10" max="10" width="9.1796875" style="1"/>
    <col min="11" max="11" width="11.1796875" style="1" customWidth="1"/>
    <col min="12" max="15" width="9.1796875" style="1"/>
    <col min="16" max="16" width="10" style="1" bestFit="1" customWidth="1"/>
    <col min="17" max="16384" width="9.1796875" style="1"/>
  </cols>
  <sheetData>
    <row r="1" spans="1:15" ht="22" x14ac:dyDescent="0.4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2" x14ac:dyDescent="0.4">
      <c r="A2" s="2"/>
      <c r="B2" s="2"/>
      <c r="C2" s="2"/>
      <c r="D2" s="2" t="s">
        <v>0</v>
      </c>
      <c r="E2" s="2"/>
      <c r="F2" s="2"/>
      <c r="G2" s="2"/>
      <c r="H2" s="59" t="s">
        <v>56</v>
      </c>
      <c r="I2" s="2"/>
      <c r="J2" s="2"/>
      <c r="K2" s="2"/>
    </row>
    <row r="3" spans="1:15" x14ac:dyDescent="0.4">
      <c r="A3" s="127" t="s">
        <v>1</v>
      </c>
      <c r="B3" s="127" t="s">
        <v>2</v>
      </c>
      <c r="C3" s="128" t="s">
        <v>3</v>
      </c>
      <c r="D3" s="128" t="s">
        <v>4</v>
      </c>
      <c r="E3" s="126" t="s">
        <v>5</v>
      </c>
      <c r="F3" s="126"/>
      <c r="G3" s="126" t="s">
        <v>6</v>
      </c>
      <c r="H3" s="126"/>
      <c r="I3" s="126" t="s">
        <v>7</v>
      </c>
      <c r="J3" s="126"/>
      <c r="K3" s="127" t="s">
        <v>8</v>
      </c>
    </row>
    <row r="4" spans="1:15" x14ac:dyDescent="0.4">
      <c r="A4" s="127"/>
      <c r="B4" s="127"/>
      <c r="C4" s="128"/>
      <c r="D4" s="128"/>
      <c r="E4" s="128" t="s">
        <v>9</v>
      </c>
      <c r="F4" s="127" t="s">
        <v>10</v>
      </c>
      <c r="G4" s="128" t="s">
        <v>9</v>
      </c>
      <c r="H4" s="127" t="s">
        <v>10</v>
      </c>
      <c r="I4" s="128" t="s">
        <v>9</v>
      </c>
      <c r="J4" s="129" t="s">
        <v>10</v>
      </c>
      <c r="K4" s="127"/>
    </row>
    <row r="5" spans="1:15" x14ac:dyDescent="0.4">
      <c r="A5" s="127"/>
      <c r="B5" s="127"/>
      <c r="C5" s="128"/>
      <c r="D5" s="128"/>
      <c r="E5" s="128"/>
      <c r="F5" s="127"/>
      <c r="G5" s="128"/>
      <c r="H5" s="127"/>
      <c r="I5" s="128"/>
      <c r="J5" s="129"/>
      <c r="K5" s="127"/>
      <c r="M5" s="42">
        <v>1</v>
      </c>
    </row>
    <row r="6" spans="1:15" x14ac:dyDescent="0.4">
      <c r="A6" s="127"/>
      <c r="B6" s="127"/>
      <c r="C6" s="128"/>
      <c r="D6" s="128"/>
      <c r="E6" s="128"/>
      <c r="F6" s="127"/>
      <c r="G6" s="128"/>
      <c r="H6" s="127"/>
      <c r="I6" s="128"/>
      <c r="J6" s="129"/>
      <c r="K6" s="127"/>
      <c r="M6" s="42">
        <v>1</v>
      </c>
    </row>
    <row r="7" spans="1:15" x14ac:dyDescent="0.4">
      <c r="A7" s="127"/>
      <c r="B7" s="127"/>
      <c r="C7" s="128"/>
      <c r="D7" s="128"/>
      <c r="E7" s="128"/>
      <c r="F7" s="127"/>
      <c r="G7" s="128"/>
      <c r="H7" s="127"/>
      <c r="I7" s="128"/>
      <c r="J7" s="129"/>
      <c r="K7" s="127"/>
      <c r="M7" s="42">
        <v>1</v>
      </c>
    </row>
    <row r="8" spans="1:15" ht="16.5" x14ac:dyDescent="0.45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9" x14ac:dyDescent="0.4">
      <c r="A9" s="25">
        <v>1</v>
      </c>
      <c r="B9" s="26" t="s">
        <v>14</v>
      </c>
      <c r="C9" s="27" t="s">
        <v>15</v>
      </c>
      <c r="D9" s="53">
        <v>5</v>
      </c>
      <c r="E9" s="43">
        <f>L9*$M$5</f>
        <v>81</v>
      </c>
      <c r="F9" s="41">
        <f>E9*D9</f>
        <v>405</v>
      </c>
      <c r="G9" s="43">
        <f>M9*$M$6/0.8</f>
        <v>12.5</v>
      </c>
      <c r="H9" s="49">
        <f>G9*D9</f>
        <v>62.5</v>
      </c>
      <c r="I9" s="43">
        <f>N9*$M$7</f>
        <v>3</v>
      </c>
      <c r="J9" s="48">
        <f>I9*D9</f>
        <v>15</v>
      </c>
      <c r="K9" s="49">
        <f>F9+H9+J9</f>
        <v>482.5</v>
      </c>
      <c r="L9" s="47">
        <v>81</v>
      </c>
      <c r="M9" s="47">
        <v>10</v>
      </c>
      <c r="N9" s="47">
        <v>3</v>
      </c>
      <c r="O9" s="47"/>
    </row>
    <row r="10" spans="1:15" ht="29" x14ac:dyDescent="0.4">
      <c r="A10" s="25">
        <v>2</v>
      </c>
      <c r="B10" s="26" t="s">
        <v>45</v>
      </c>
      <c r="C10" s="27" t="s">
        <v>15</v>
      </c>
      <c r="D10" s="53">
        <v>6</v>
      </c>
      <c r="E10" s="43">
        <f t="shared" ref="E10:E25" si="0">L10*$M$5</f>
        <v>100</v>
      </c>
      <c r="F10" s="41">
        <f t="shared" ref="F10:F25" si="1">E10*D10</f>
        <v>600</v>
      </c>
      <c r="G10" s="43">
        <f t="shared" ref="G10:G25" si="2">M10*$M$6/0.8</f>
        <v>12.5</v>
      </c>
      <c r="H10" s="49">
        <f t="shared" ref="H10:H25" si="3">G10*D10</f>
        <v>75</v>
      </c>
      <c r="I10" s="43">
        <f t="shared" ref="I10:I25" si="4">N10*$M$7</f>
        <v>3</v>
      </c>
      <c r="J10" s="48">
        <f t="shared" ref="J10:J25" si="5">I10*D10</f>
        <v>18</v>
      </c>
      <c r="K10" s="49">
        <f t="shared" ref="K10:K25" si="6">F10+H10+J10</f>
        <v>693</v>
      </c>
      <c r="L10" s="47">
        <v>100</v>
      </c>
      <c r="M10" s="47">
        <v>10</v>
      </c>
      <c r="N10" s="47">
        <v>3</v>
      </c>
      <c r="O10" s="47"/>
    </row>
    <row r="11" spans="1:15" ht="29" x14ac:dyDescent="0.4">
      <c r="A11" s="25">
        <v>3</v>
      </c>
      <c r="B11" s="26" t="s">
        <v>16</v>
      </c>
      <c r="C11" s="27" t="s">
        <v>15</v>
      </c>
      <c r="D11" s="53">
        <v>8</v>
      </c>
      <c r="E11" s="43">
        <f t="shared" ref="E11:E13" si="7">L11*$M$5</f>
        <v>135</v>
      </c>
      <c r="F11" s="41">
        <f t="shared" si="1"/>
        <v>1080</v>
      </c>
      <c r="G11" s="43">
        <f t="shared" si="2"/>
        <v>12.5</v>
      </c>
      <c r="H11" s="49">
        <f t="shared" si="3"/>
        <v>100</v>
      </c>
      <c r="I11" s="43">
        <f t="shared" si="4"/>
        <v>3</v>
      </c>
      <c r="J11" s="48">
        <f t="shared" si="5"/>
        <v>24</v>
      </c>
      <c r="K11" s="49">
        <f t="shared" si="6"/>
        <v>1204</v>
      </c>
      <c r="L11" s="47">
        <v>135</v>
      </c>
      <c r="M11" s="47">
        <v>10</v>
      </c>
      <c r="N11" s="47">
        <v>3</v>
      </c>
      <c r="O11" s="47"/>
    </row>
    <row r="12" spans="1:15" ht="29" x14ac:dyDescent="0.4">
      <c r="A12" s="25">
        <v>4</v>
      </c>
      <c r="B12" s="28" t="s">
        <v>17</v>
      </c>
      <c r="C12" s="27" t="s">
        <v>15</v>
      </c>
      <c r="D12" s="53">
        <v>10</v>
      </c>
      <c r="E12" s="43">
        <f t="shared" si="7"/>
        <v>162</v>
      </c>
      <c r="F12" s="41">
        <f t="shared" si="1"/>
        <v>1620</v>
      </c>
      <c r="G12" s="43">
        <f t="shared" si="2"/>
        <v>12.5</v>
      </c>
      <c r="H12" s="49">
        <f t="shared" si="3"/>
        <v>125</v>
      </c>
      <c r="I12" s="43">
        <f t="shared" si="4"/>
        <v>3</v>
      </c>
      <c r="J12" s="48">
        <f t="shared" si="5"/>
        <v>30</v>
      </c>
      <c r="K12" s="49">
        <f t="shared" si="6"/>
        <v>1775</v>
      </c>
      <c r="L12" s="47">
        <v>162</v>
      </c>
      <c r="M12" s="47">
        <v>10</v>
      </c>
      <c r="N12" s="47">
        <v>3</v>
      </c>
      <c r="O12" s="47"/>
    </row>
    <row r="13" spans="1:15" ht="29" x14ac:dyDescent="0.4">
      <c r="A13" s="25">
        <v>5</v>
      </c>
      <c r="B13" s="28" t="s">
        <v>18</v>
      </c>
      <c r="C13" s="27" t="s">
        <v>15</v>
      </c>
      <c r="D13" s="53">
        <v>8</v>
      </c>
      <c r="E13" s="43">
        <f t="shared" si="7"/>
        <v>189</v>
      </c>
      <c r="F13" s="41">
        <f t="shared" si="1"/>
        <v>1512</v>
      </c>
      <c r="G13" s="43">
        <f t="shared" si="2"/>
        <v>12.5</v>
      </c>
      <c r="H13" s="49">
        <f t="shared" si="3"/>
        <v>100</v>
      </c>
      <c r="I13" s="43">
        <f t="shared" si="4"/>
        <v>3</v>
      </c>
      <c r="J13" s="48">
        <f t="shared" si="5"/>
        <v>24</v>
      </c>
      <c r="K13" s="49">
        <f t="shared" si="6"/>
        <v>1636</v>
      </c>
      <c r="L13" s="47">
        <v>189</v>
      </c>
      <c r="M13" s="47">
        <v>10</v>
      </c>
      <c r="N13" s="47">
        <v>3</v>
      </c>
      <c r="O13" s="47"/>
    </row>
    <row r="14" spans="1:15" ht="29" x14ac:dyDescent="0.4">
      <c r="A14" s="25">
        <v>6</v>
      </c>
      <c r="B14" s="28" t="s">
        <v>44</v>
      </c>
      <c r="C14" s="27" t="s">
        <v>15</v>
      </c>
      <c r="D14" s="53">
        <v>2</v>
      </c>
      <c r="E14" s="43">
        <f t="shared" si="0"/>
        <v>210</v>
      </c>
      <c r="F14" s="41">
        <f t="shared" si="1"/>
        <v>420</v>
      </c>
      <c r="G14" s="43">
        <f t="shared" si="2"/>
        <v>12.5</v>
      </c>
      <c r="H14" s="49">
        <f t="shared" si="3"/>
        <v>25</v>
      </c>
      <c r="I14" s="43">
        <f t="shared" si="4"/>
        <v>3</v>
      </c>
      <c r="J14" s="48">
        <f t="shared" si="5"/>
        <v>6</v>
      </c>
      <c r="K14" s="49">
        <f t="shared" si="6"/>
        <v>451</v>
      </c>
      <c r="L14" s="47">
        <v>210</v>
      </c>
      <c r="M14" s="47">
        <v>10</v>
      </c>
      <c r="N14" s="47">
        <v>3</v>
      </c>
      <c r="O14" s="47"/>
    </row>
    <row r="15" spans="1:15" x14ac:dyDescent="0.4">
      <c r="A15" s="25">
        <v>7</v>
      </c>
      <c r="B15" s="29" t="s">
        <v>20</v>
      </c>
      <c r="C15" s="27" t="s">
        <v>21</v>
      </c>
      <c r="D15" s="53">
        <v>39</v>
      </c>
      <c r="E15" s="43">
        <f t="shared" si="0"/>
        <v>25</v>
      </c>
      <c r="F15" s="41">
        <f t="shared" si="1"/>
        <v>975</v>
      </c>
      <c r="G15" s="43">
        <f t="shared" si="2"/>
        <v>2.5</v>
      </c>
      <c r="H15" s="49">
        <f t="shared" si="3"/>
        <v>97.5</v>
      </c>
      <c r="I15" s="43">
        <f t="shared" si="4"/>
        <v>0</v>
      </c>
      <c r="J15" s="48">
        <f t="shared" si="5"/>
        <v>0</v>
      </c>
      <c r="K15" s="49">
        <f t="shared" si="6"/>
        <v>1072.5</v>
      </c>
      <c r="L15" s="47">
        <v>25</v>
      </c>
      <c r="M15" s="47">
        <v>2</v>
      </c>
      <c r="N15" s="47"/>
      <c r="O15" s="47"/>
    </row>
    <row r="16" spans="1:15" x14ac:dyDescent="0.4">
      <c r="A16" s="25">
        <v>8</v>
      </c>
      <c r="B16" s="30" t="s">
        <v>22</v>
      </c>
      <c r="C16" s="27" t="s">
        <v>15</v>
      </c>
      <c r="D16" s="53">
        <v>78</v>
      </c>
      <c r="E16" s="43">
        <f t="shared" si="0"/>
        <v>4</v>
      </c>
      <c r="F16" s="41">
        <f t="shared" si="1"/>
        <v>312</v>
      </c>
      <c r="G16" s="43">
        <f t="shared" si="2"/>
        <v>1.25</v>
      </c>
      <c r="H16" s="49">
        <f t="shared" si="3"/>
        <v>97.5</v>
      </c>
      <c r="I16" s="43">
        <f t="shared" si="4"/>
        <v>0</v>
      </c>
      <c r="J16" s="48">
        <f t="shared" si="5"/>
        <v>0</v>
      </c>
      <c r="K16" s="49">
        <f t="shared" si="6"/>
        <v>409.5</v>
      </c>
      <c r="L16" s="47">
        <v>4</v>
      </c>
      <c r="M16" s="47">
        <v>1</v>
      </c>
      <c r="N16" s="47"/>
      <c r="O16" s="47"/>
    </row>
    <row r="17" spans="1:15" x14ac:dyDescent="0.4">
      <c r="A17" s="25">
        <v>9</v>
      </c>
      <c r="B17" s="30" t="s">
        <v>23</v>
      </c>
      <c r="C17" s="31" t="s">
        <v>24</v>
      </c>
      <c r="D17" s="53">
        <v>132</v>
      </c>
      <c r="E17" s="43">
        <f t="shared" si="0"/>
        <v>2</v>
      </c>
      <c r="F17" s="41">
        <f t="shared" si="1"/>
        <v>264</v>
      </c>
      <c r="G17" s="43">
        <f t="shared" si="2"/>
        <v>1.875</v>
      </c>
      <c r="H17" s="49">
        <f t="shared" si="3"/>
        <v>247.5</v>
      </c>
      <c r="I17" s="43">
        <f t="shared" si="4"/>
        <v>1</v>
      </c>
      <c r="J17" s="48">
        <f t="shared" si="5"/>
        <v>132</v>
      </c>
      <c r="K17" s="49">
        <f t="shared" si="6"/>
        <v>643.5</v>
      </c>
      <c r="L17" s="47">
        <v>2</v>
      </c>
      <c r="M17" s="47">
        <v>1.5</v>
      </c>
      <c r="N17" s="47">
        <v>1</v>
      </c>
      <c r="O17" s="47"/>
    </row>
    <row r="18" spans="1:15" x14ac:dyDescent="0.4">
      <c r="A18" s="25">
        <v>10</v>
      </c>
      <c r="B18" s="30" t="s">
        <v>25</v>
      </c>
      <c r="C18" s="31" t="s">
        <v>24</v>
      </c>
      <c r="D18" s="53">
        <v>128</v>
      </c>
      <c r="E18" s="43">
        <f t="shared" si="0"/>
        <v>2.9</v>
      </c>
      <c r="F18" s="41">
        <f t="shared" si="1"/>
        <v>371.2</v>
      </c>
      <c r="G18" s="43">
        <f t="shared" si="2"/>
        <v>1.875</v>
      </c>
      <c r="H18" s="49">
        <f t="shared" si="3"/>
        <v>240</v>
      </c>
      <c r="I18" s="43">
        <f t="shared" si="4"/>
        <v>1</v>
      </c>
      <c r="J18" s="48">
        <f t="shared" si="5"/>
        <v>128</v>
      </c>
      <c r="K18" s="49">
        <f t="shared" si="6"/>
        <v>739.2</v>
      </c>
      <c r="L18" s="47">
        <v>2.9</v>
      </c>
      <c r="M18" s="47">
        <v>1.5</v>
      </c>
      <c r="N18" s="47">
        <v>1</v>
      </c>
      <c r="O18" s="47"/>
    </row>
    <row r="19" spans="1:15" x14ac:dyDescent="0.4">
      <c r="A19" s="25">
        <v>11</v>
      </c>
      <c r="B19" s="30" t="s">
        <v>26</v>
      </c>
      <c r="C19" s="31" t="s">
        <v>24</v>
      </c>
      <c r="D19" s="53">
        <v>110</v>
      </c>
      <c r="E19" s="43">
        <f t="shared" si="0"/>
        <v>4.5</v>
      </c>
      <c r="F19" s="41">
        <f t="shared" si="1"/>
        <v>495</v>
      </c>
      <c r="G19" s="43">
        <f t="shared" si="2"/>
        <v>1.875</v>
      </c>
      <c r="H19" s="49">
        <f t="shared" si="3"/>
        <v>206.25</v>
      </c>
      <c r="I19" s="43">
        <f t="shared" si="4"/>
        <v>1</v>
      </c>
      <c r="J19" s="48">
        <f t="shared" si="5"/>
        <v>110</v>
      </c>
      <c r="K19" s="49">
        <f t="shared" si="6"/>
        <v>811.25</v>
      </c>
      <c r="L19" s="47">
        <v>4.5</v>
      </c>
      <c r="M19" s="47">
        <v>1.5</v>
      </c>
      <c r="N19" s="47">
        <v>1</v>
      </c>
      <c r="O19" s="47"/>
    </row>
    <row r="20" spans="1:15" x14ac:dyDescent="0.4">
      <c r="A20" s="25">
        <v>12</v>
      </c>
      <c r="B20" s="30" t="s">
        <v>58</v>
      </c>
      <c r="C20" s="31" t="s">
        <v>24</v>
      </c>
      <c r="D20" s="53">
        <v>12</v>
      </c>
      <c r="E20" s="43">
        <f t="shared" si="0"/>
        <v>5.5</v>
      </c>
      <c r="F20" s="41">
        <f t="shared" si="1"/>
        <v>66</v>
      </c>
      <c r="G20" s="43">
        <f t="shared" si="2"/>
        <v>1.875</v>
      </c>
      <c r="H20" s="49">
        <f t="shared" si="3"/>
        <v>22.5</v>
      </c>
      <c r="I20" s="43">
        <f t="shared" si="4"/>
        <v>1</v>
      </c>
      <c r="J20" s="48">
        <f t="shared" si="5"/>
        <v>12</v>
      </c>
      <c r="K20" s="49">
        <f t="shared" si="6"/>
        <v>100.5</v>
      </c>
      <c r="L20" s="47">
        <v>5.5</v>
      </c>
      <c r="M20" s="47">
        <v>1.5</v>
      </c>
      <c r="N20" s="47">
        <v>1</v>
      </c>
      <c r="O20" s="47"/>
    </row>
    <row r="21" spans="1:15" x14ac:dyDescent="0.4">
      <c r="A21" s="25">
        <v>13</v>
      </c>
      <c r="B21" s="32" t="s">
        <v>27</v>
      </c>
      <c r="C21" s="27" t="s">
        <v>15</v>
      </c>
      <c r="D21" s="53">
        <f>SUM(D17:D20)*3</f>
        <v>1146</v>
      </c>
      <c r="E21" s="43">
        <f t="shared" si="0"/>
        <v>0.2</v>
      </c>
      <c r="F21" s="41">
        <f t="shared" si="1"/>
        <v>229.20000000000002</v>
      </c>
      <c r="G21" s="43">
        <f t="shared" si="2"/>
        <v>0.125</v>
      </c>
      <c r="H21" s="49">
        <f t="shared" si="3"/>
        <v>143.25</v>
      </c>
      <c r="I21" s="43">
        <f t="shared" si="4"/>
        <v>0</v>
      </c>
      <c r="J21" s="48">
        <f t="shared" si="5"/>
        <v>0</v>
      </c>
      <c r="K21" s="49">
        <f t="shared" si="6"/>
        <v>372.45000000000005</v>
      </c>
      <c r="L21" s="47">
        <v>0.2</v>
      </c>
      <c r="M21" s="47">
        <v>0.1</v>
      </c>
      <c r="N21" s="47"/>
      <c r="O21" s="47"/>
    </row>
    <row r="22" spans="1:15" x14ac:dyDescent="0.4">
      <c r="A22" s="25">
        <v>14</v>
      </c>
      <c r="B22" s="32" t="s">
        <v>28</v>
      </c>
      <c r="C22" s="27" t="s">
        <v>15</v>
      </c>
      <c r="D22" s="53">
        <v>6</v>
      </c>
      <c r="E22" s="43">
        <f t="shared" si="0"/>
        <v>5</v>
      </c>
      <c r="F22" s="41">
        <f t="shared" si="1"/>
        <v>30</v>
      </c>
      <c r="G22" s="43">
        <f t="shared" si="2"/>
        <v>2.5</v>
      </c>
      <c r="H22" s="49">
        <f t="shared" si="3"/>
        <v>15</v>
      </c>
      <c r="I22" s="43">
        <f t="shared" si="4"/>
        <v>0</v>
      </c>
      <c r="J22" s="48">
        <f t="shared" si="5"/>
        <v>0</v>
      </c>
      <c r="K22" s="49">
        <f t="shared" si="6"/>
        <v>45</v>
      </c>
      <c r="L22" s="47">
        <v>5</v>
      </c>
      <c r="M22" s="47">
        <v>2</v>
      </c>
      <c r="N22" s="47"/>
      <c r="O22" s="47"/>
    </row>
    <row r="23" spans="1:15" x14ac:dyDescent="0.4">
      <c r="A23" s="25">
        <v>15</v>
      </c>
      <c r="B23" s="30" t="s">
        <v>29</v>
      </c>
      <c r="C23" s="27" t="s">
        <v>15</v>
      </c>
      <c r="D23" s="53">
        <v>520</v>
      </c>
      <c r="E23" s="43">
        <f t="shared" si="0"/>
        <v>0.3</v>
      </c>
      <c r="F23" s="41">
        <f t="shared" si="1"/>
        <v>156</v>
      </c>
      <c r="G23" s="43">
        <f t="shared" si="2"/>
        <v>0.125</v>
      </c>
      <c r="H23" s="49">
        <f t="shared" si="3"/>
        <v>65</v>
      </c>
      <c r="I23" s="43">
        <f t="shared" si="4"/>
        <v>0</v>
      </c>
      <c r="J23" s="48">
        <f t="shared" si="5"/>
        <v>0</v>
      </c>
      <c r="K23" s="49">
        <f t="shared" si="6"/>
        <v>221</v>
      </c>
      <c r="L23" s="47">
        <v>0.3</v>
      </c>
      <c r="M23" s="47">
        <v>0.1</v>
      </c>
      <c r="N23" s="47"/>
      <c r="O23" s="47"/>
    </row>
    <row r="24" spans="1:15" ht="29" x14ac:dyDescent="0.4">
      <c r="A24" s="25">
        <v>16</v>
      </c>
      <c r="B24" s="69" t="s">
        <v>78</v>
      </c>
      <c r="C24" s="27" t="s">
        <v>15</v>
      </c>
      <c r="D24" s="40">
        <v>22</v>
      </c>
      <c r="E24" s="43">
        <f t="shared" si="0"/>
        <v>3</v>
      </c>
      <c r="F24" s="41">
        <f t="shared" si="1"/>
        <v>66</v>
      </c>
      <c r="G24" s="43">
        <f t="shared" si="2"/>
        <v>7.5</v>
      </c>
      <c r="H24" s="49">
        <f t="shared" si="3"/>
        <v>165</v>
      </c>
      <c r="I24" s="43">
        <f t="shared" si="4"/>
        <v>0</v>
      </c>
      <c r="J24" s="48">
        <f t="shared" si="5"/>
        <v>0</v>
      </c>
      <c r="K24" s="49">
        <f t="shared" si="6"/>
        <v>231</v>
      </c>
      <c r="L24" s="47">
        <v>3</v>
      </c>
      <c r="M24" s="47">
        <v>6</v>
      </c>
      <c r="N24" s="47"/>
      <c r="O24" s="47"/>
    </row>
    <row r="25" spans="1:15" x14ac:dyDescent="0.4">
      <c r="A25" s="25">
        <v>17</v>
      </c>
      <c r="B25" s="33" t="s">
        <v>30</v>
      </c>
      <c r="C25" s="34" t="s">
        <v>31</v>
      </c>
      <c r="D25" s="53">
        <v>1</v>
      </c>
      <c r="E25" s="43">
        <f t="shared" si="0"/>
        <v>100</v>
      </c>
      <c r="F25" s="41">
        <f t="shared" si="1"/>
        <v>100</v>
      </c>
      <c r="G25" s="43">
        <f t="shared" si="2"/>
        <v>62.5</v>
      </c>
      <c r="H25" s="49">
        <f t="shared" si="3"/>
        <v>62.5</v>
      </c>
      <c r="I25" s="43">
        <f t="shared" si="4"/>
        <v>0</v>
      </c>
      <c r="J25" s="48">
        <f t="shared" si="5"/>
        <v>0</v>
      </c>
      <c r="K25" s="49">
        <f t="shared" si="6"/>
        <v>162.5</v>
      </c>
      <c r="L25" s="47">
        <v>100</v>
      </c>
      <c r="M25" s="47">
        <v>50</v>
      </c>
      <c r="N25" s="47"/>
      <c r="O25" s="47"/>
    </row>
    <row r="26" spans="1:15" x14ac:dyDescent="0.4">
      <c r="A26" s="25"/>
      <c r="B26" s="36" t="s">
        <v>33</v>
      </c>
      <c r="C26" s="54"/>
      <c r="D26" s="54"/>
      <c r="E26" s="41"/>
      <c r="F26" s="41"/>
      <c r="G26" s="43"/>
      <c r="H26" s="49"/>
      <c r="I26" s="43"/>
      <c r="J26" s="48"/>
      <c r="K26" s="49"/>
      <c r="L26" s="47"/>
      <c r="M26" s="47"/>
      <c r="N26" s="47"/>
      <c r="O26" s="47"/>
    </row>
    <row r="27" spans="1:15" ht="29" x14ac:dyDescent="0.4">
      <c r="A27" s="25">
        <v>18</v>
      </c>
      <c r="B27" s="38" t="s">
        <v>59</v>
      </c>
      <c r="C27" s="39" t="s">
        <v>32</v>
      </c>
      <c r="D27" s="53">
        <v>2</v>
      </c>
      <c r="E27" s="43">
        <f t="shared" ref="E27" si="8">L27*$M$5</f>
        <v>3500</v>
      </c>
      <c r="F27" s="41">
        <f t="shared" ref="F27" si="9">E27*D27</f>
        <v>7000</v>
      </c>
      <c r="G27" s="43">
        <f t="shared" ref="G27" si="10">M27*$M$6/0.8</f>
        <v>125</v>
      </c>
      <c r="H27" s="49">
        <f t="shared" ref="H27" si="11">G27*D27</f>
        <v>250</v>
      </c>
      <c r="I27" s="43">
        <f t="shared" ref="I27" si="12">N27*$M$7</f>
        <v>40</v>
      </c>
      <c r="J27" s="48">
        <f t="shared" ref="J27" si="13">I27*D27</f>
        <v>80</v>
      </c>
      <c r="K27" s="49">
        <f t="shared" ref="K27" si="14">F27+H27+J27</f>
        <v>7330</v>
      </c>
      <c r="L27" s="47">
        <v>3500</v>
      </c>
      <c r="M27" s="47">
        <v>100</v>
      </c>
      <c r="N27" s="47">
        <v>40</v>
      </c>
      <c r="O27" s="47"/>
    </row>
    <row r="28" spans="1:15" ht="29" x14ac:dyDescent="0.4">
      <c r="A28" s="25">
        <v>19</v>
      </c>
      <c r="B28" s="35" t="s">
        <v>60</v>
      </c>
      <c r="C28" s="37" t="s">
        <v>32</v>
      </c>
      <c r="D28" s="53">
        <v>1</v>
      </c>
      <c r="E28" s="43">
        <f t="shared" ref="E28:E38" si="15">L28*$M$5</f>
        <v>780</v>
      </c>
      <c r="F28" s="41">
        <f t="shared" ref="F28:F38" si="16">E28*D28</f>
        <v>780</v>
      </c>
      <c r="G28" s="43">
        <f t="shared" ref="G28:G38" si="17">M28*$M$6/0.8</f>
        <v>62.5</v>
      </c>
      <c r="H28" s="49">
        <f t="shared" ref="H28:H38" si="18">G28*D28</f>
        <v>62.5</v>
      </c>
      <c r="I28" s="43">
        <f t="shared" ref="I28:I38" si="19">N28*$M$7</f>
        <v>20</v>
      </c>
      <c r="J28" s="48">
        <f t="shared" ref="J28:J38" si="20">I28*D28</f>
        <v>20</v>
      </c>
      <c r="K28" s="49">
        <f t="shared" ref="K28:K38" si="21">F28+H28+J28</f>
        <v>862.5</v>
      </c>
      <c r="L28" s="47">
        <v>780</v>
      </c>
      <c r="M28" s="47">
        <v>50</v>
      </c>
      <c r="N28" s="47">
        <v>20</v>
      </c>
      <c r="O28" s="47"/>
    </row>
    <row r="29" spans="1:15" x14ac:dyDescent="0.4">
      <c r="A29" s="25">
        <v>20</v>
      </c>
      <c r="B29" s="58" t="s">
        <v>50</v>
      </c>
      <c r="C29" s="37" t="s">
        <v>32</v>
      </c>
      <c r="D29" s="53">
        <v>1</v>
      </c>
      <c r="E29" s="43">
        <f t="shared" si="15"/>
        <v>160</v>
      </c>
      <c r="F29" s="41">
        <f t="shared" si="16"/>
        <v>160</v>
      </c>
      <c r="G29" s="43">
        <f t="shared" si="17"/>
        <v>37.5</v>
      </c>
      <c r="H29" s="49">
        <f t="shared" si="18"/>
        <v>37.5</v>
      </c>
      <c r="I29" s="43">
        <f t="shared" si="19"/>
        <v>20</v>
      </c>
      <c r="J29" s="48">
        <f t="shared" si="20"/>
        <v>20</v>
      </c>
      <c r="K29" s="49">
        <f t="shared" si="21"/>
        <v>217.5</v>
      </c>
      <c r="L29" s="47">
        <v>160</v>
      </c>
      <c r="M29" s="47">
        <v>30</v>
      </c>
      <c r="N29" s="47">
        <v>20</v>
      </c>
      <c r="O29" s="47"/>
    </row>
    <row r="30" spans="1:15" ht="29" x14ac:dyDescent="0.4">
      <c r="A30" s="25">
        <v>21</v>
      </c>
      <c r="B30" s="35" t="s">
        <v>51</v>
      </c>
      <c r="C30" s="27" t="s">
        <v>15</v>
      </c>
      <c r="D30" s="53">
        <v>12</v>
      </c>
      <c r="E30" s="43">
        <f t="shared" si="15"/>
        <v>12</v>
      </c>
      <c r="F30" s="41">
        <f t="shared" si="16"/>
        <v>144</v>
      </c>
      <c r="G30" s="43">
        <f t="shared" si="17"/>
        <v>2.5</v>
      </c>
      <c r="H30" s="49">
        <f t="shared" si="18"/>
        <v>30</v>
      </c>
      <c r="I30" s="43">
        <f t="shared" si="19"/>
        <v>0</v>
      </c>
      <c r="J30" s="48">
        <f t="shared" si="20"/>
        <v>0</v>
      </c>
      <c r="K30" s="49">
        <f t="shared" si="21"/>
        <v>174</v>
      </c>
      <c r="L30" s="47">
        <v>12</v>
      </c>
      <c r="M30" s="47">
        <v>2</v>
      </c>
      <c r="N30" s="47"/>
      <c r="O30" s="47"/>
    </row>
    <row r="31" spans="1:15" x14ac:dyDescent="0.4">
      <c r="A31" s="25">
        <v>22</v>
      </c>
      <c r="B31" s="32" t="s">
        <v>28</v>
      </c>
      <c r="C31" s="27" t="s">
        <v>15</v>
      </c>
      <c r="D31" s="53">
        <v>4</v>
      </c>
      <c r="E31" s="43">
        <f t="shared" si="15"/>
        <v>5</v>
      </c>
      <c r="F31" s="41">
        <f t="shared" si="16"/>
        <v>20</v>
      </c>
      <c r="G31" s="43">
        <f t="shared" si="17"/>
        <v>2.5</v>
      </c>
      <c r="H31" s="49">
        <f t="shared" si="18"/>
        <v>10</v>
      </c>
      <c r="I31" s="43">
        <f t="shared" si="19"/>
        <v>0</v>
      </c>
      <c r="J31" s="48">
        <f t="shared" si="20"/>
        <v>0</v>
      </c>
      <c r="K31" s="49">
        <f t="shared" si="21"/>
        <v>30</v>
      </c>
      <c r="L31" s="47">
        <v>5</v>
      </c>
      <c r="M31" s="47">
        <v>2</v>
      </c>
      <c r="N31" s="47"/>
      <c r="O31" s="47"/>
    </row>
    <row r="32" spans="1:15" x14ac:dyDescent="0.4">
      <c r="A32" s="25">
        <v>23</v>
      </c>
      <c r="B32" s="32" t="s">
        <v>61</v>
      </c>
      <c r="C32" s="27" t="s">
        <v>15</v>
      </c>
      <c r="D32" s="53">
        <v>4</v>
      </c>
      <c r="E32" s="43">
        <f t="shared" si="15"/>
        <v>18</v>
      </c>
      <c r="F32" s="41">
        <f t="shared" si="16"/>
        <v>72</v>
      </c>
      <c r="G32" s="43">
        <f t="shared" si="17"/>
        <v>2.5</v>
      </c>
      <c r="H32" s="49">
        <f t="shared" si="18"/>
        <v>10</v>
      </c>
      <c r="I32" s="43">
        <f t="shared" si="19"/>
        <v>0</v>
      </c>
      <c r="J32" s="48">
        <f t="shared" si="20"/>
        <v>0</v>
      </c>
      <c r="K32" s="49">
        <f t="shared" si="21"/>
        <v>82</v>
      </c>
      <c r="L32" s="47">
        <v>18</v>
      </c>
      <c r="M32" s="47">
        <v>2</v>
      </c>
      <c r="N32" s="47"/>
      <c r="O32" s="47"/>
    </row>
    <row r="33" spans="1:16" ht="29" x14ac:dyDescent="0.4">
      <c r="A33" s="25">
        <v>24</v>
      </c>
      <c r="B33" s="32" t="s">
        <v>62</v>
      </c>
      <c r="C33" s="27" t="s">
        <v>15</v>
      </c>
      <c r="D33" s="53">
        <v>3</v>
      </c>
      <c r="E33" s="43">
        <f t="shared" si="15"/>
        <v>120</v>
      </c>
      <c r="F33" s="41">
        <f t="shared" si="16"/>
        <v>360</v>
      </c>
      <c r="G33" s="43">
        <f t="shared" si="17"/>
        <v>2.5</v>
      </c>
      <c r="H33" s="49">
        <f t="shared" si="18"/>
        <v>7.5</v>
      </c>
      <c r="I33" s="43">
        <f t="shared" si="19"/>
        <v>0</v>
      </c>
      <c r="J33" s="48">
        <f t="shared" si="20"/>
        <v>0</v>
      </c>
      <c r="K33" s="49">
        <f t="shared" si="21"/>
        <v>367.5</v>
      </c>
      <c r="L33" s="47">
        <v>120</v>
      </c>
      <c r="M33" s="47">
        <v>2</v>
      </c>
      <c r="N33" s="47"/>
      <c r="O33" s="47"/>
    </row>
    <row r="34" spans="1:16" x14ac:dyDescent="0.4">
      <c r="A34" s="25">
        <v>25</v>
      </c>
      <c r="B34" s="32" t="s">
        <v>63</v>
      </c>
      <c r="C34" s="27" t="s">
        <v>15</v>
      </c>
      <c r="D34" s="53">
        <v>1</v>
      </c>
      <c r="E34" s="43">
        <f t="shared" si="15"/>
        <v>110</v>
      </c>
      <c r="F34" s="41">
        <f t="shared" si="16"/>
        <v>110</v>
      </c>
      <c r="G34" s="43">
        <f t="shared" si="17"/>
        <v>2.5</v>
      </c>
      <c r="H34" s="49">
        <f t="shared" si="18"/>
        <v>2.5</v>
      </c>
      <c r="I34" s="43">
        <f t="shared" si="19"/>
        <v>0</v>
      </c>
      <c r="J34" s="48">
        <f t="shared" si="20"/>
        <v>0</v>
      </c>
      <c r="K34" s="49">
        <f t="shared" si="21"/>
        <v>112.5</v>
      </c>
      <c r="L34" s="47">
        <v>110</v>
      </c>
      <c r="M34" s="47">
        <v>2</v>
      </c>
      <c r="N34" s="47"/>
      <c r="O34" s="47"/>
    </row>
    <row r="35" spans="1:16" x14ac:dyDescent="0.4">
      <c r="A35" s="25">
        <v>26</v>
      </c>
      <c r="B35" s="32" t="s">
        <v>37</v>
      </c>
      <c r="C35" s="27" t="s">
        <v>15</v>
      </c>
      <c r="D35" s="53">
        <v>1</v>
      </c>
      <c r="E35" s="43">
        <f t="shared" si="15"/>
        <v>8</v>
      </c>
      <c r="F35" s="41">
        <f t="shared" si="16"/>
        <v>8</v>
      </c>
      <c r="G35" s="43">
        <f t="shared" si="17"/>
        <v>2.5</v>
      </c>
      <c r="H35" s="49">
        <f t="shared" si="18"/>
        <v>2.5</v>
      </c>
      <c r="I35" s="43">
        <f t="shared" si="19"/>
        <v>0</v>
      </c>
      <c r="J35" s="48">
        <f t="shared" si="20"/>
        <v>0</v>
      </c>
      <c r="K35" s="49">
        <f t="shared" si="21"/>
        <v>10.5</v>
      </c>
      <c r="L35" s="47">
        <v>8</v>
      </c>
      <c r="M35" s="47">
        <v>2</v>
      </c>
      <c r="N35" s="47"/>
      <c r="O35" s="47"/>
    </row>
    <row r="36" spans="1:16" x14ac:dyDescent="0.4">
      <c r="A36" s="25">
        <v>27</v>
      </c>
      <c r="B36" s="58" t="s">
        <v>54</v>
      </c>
      <c r="C36" s="27" t="s">
        <v>15</v>
      </c>
      <c r="D36" s="53">
        <v>1</v>
      </c>
      <c r="E36" s="43">
        <f t="shared" si="15"/>
        <v>5</v>
      </c>
      <c r="F36" s="41">
        <f t="shared" si="16"/>
        <v>5</v>
      </c>
      <c r="G36" s="43">
        <f t="shared" si="17"/>
        <v>1.25</v>
      </c>
      <c r="H36" s="49">
        <f t="shared" si="18"/>
        <v>1.25</v>
      </c>
      <c r="I36" s="43">
        <f t="shared" si="19"/>
        <v>0</v>
      </c>
      <c r="J36" s="48">
        <f t="shared" si="20"/>
        <v>0</v>
      </c>
      <c r="K36" s="49">
        <f t="shared" si="21"/>
        <v>6.25</v>
      </c>
      <c r="L36" s="47">
        <v>5</v>
      </c>
      <c r="M36" s="47">
        <v>1</v>
      </c>
      <c r="N36" s="47"/>
      <c r="O36" s="47"/>
    </row>
    <row r="37" spans="1:16" x14ac:dyDescent="0.4">
      <c r="A37" s="25">
        <v>28</v>
      </c>
      <c r="B37" s="58" t="s">
        <v>55</v>
      </c>
      <c r="C37" s="27" t="s">
        <v>15</v>
      </c>
      <c r="D37" s="53">
        <v>4</v>
      </c>
      <c r="E37" s="43">
        <f t="shared" si="15"/>
        <v>4</v>
      </c>
      <c r="F37" s="41">
        <f t="shared" si="16"/>
        <v>16</v>
      </c>
      <c r="G37" s="43">
        <f t="shared" si="17"/>
        <v>1.25</v>
      </c>
      <c r="H37" s="49">
        <f t="shared" si="18"/>
        <v>5</v>
      </c>
      <c r="I37" s="43">
        <f t="shared" si="19"/>
        <v>0</v>
      </c>
      <c r="J37" s="48">
        <f t="shared" si="20"/>
        <v>0</v>
      </c>
      <c r="K37" s="49">
        <f t="shared" si="21"/>
        <v>21</v>
      </c>
      <c r="L37" s="47">
        <v>4</v>
      </c>
      <c r="M37" s="47">
        <v>1</v>
      </c>
      <c r="N37" s="47"/>
      <c r="O37" s="47"/>
    </row>
    <row r="38" spans="1:16" x14ac:dyDescent="0.4">
      <c r="A38" s="25">
        <v>29</v>
      </c>
      <c r="B38" s="35" t="s">
        <v>38</v>
      </c>
      <c r="C38" s="27" t="s">
        <v>15</v>
      </c>
      <c r="D38" s="53">
        <v>20</v>
      </c>
      <c r="E38" s="43">
        <f t="shared" si="15"/>
        <v>7</v>
      </c>
      <c r="F38" s="41">
        <f t="shared" si="16"/>
        <v>140</v>
      </c>
      <c r="G38" s="43">
        <f t="shared" si="17"/>
        <v>1.25</v>
      </c>
      <c r="H38" s="49">
        <f t="shared" si="18"/>
        <v>25</v>
      </c>
      <c r="I38" s="43">
        <f t="shared" si="19"/>
        <v>0</v>
      </c>
      <c r="J38" s="48">
        <f t="shared" si="20"/>
        <v>0</v>
      </c>
      <c r="K38" s="49">
        <f t="shared" si="21"/>
        <v>165</v>
      </c>
      <c r="L38" s="47">
        <v>7</v>
      </c>
      <c r="M38" s="47">
        <v>1</v>
      </c>
      <c r="N38" s="47"/>
      <c r="O38" s="47"/>
    </row>
    <row r="39" spans="1:16" x14ac:dyDescent="0.4">
      <c r="A39" s="25">
        <v>30</v>
      </c>
      <c r="B39" s="7" t="s">
        <v>10</v>
      </c>
      <c r="C39" s="5"/>
      <c r="D39" s="44"/>
      <c r="E39" s="43"/>
      <c r="F39" s="56">
        <f>SUM(F9:F38)</f>
        <v>17516.400000000001</v>
      </c>
      <c r="G39" s="43"/>
      <c r="H39" s="49">
        <f>SUM(H9:H38)</f>
        <v>2293.25</v>
      </c>
      <c r="I39" s="43"/>
      <c r="J39" s="49">
        <f>SUM(J9:J38)</f>
        <v>619</v>
      </c>
      <c r="K39" s="49">
        <f>SUM(K9:K38)</f>
        <v>20428.650000000001</v>
      </c>
      <c r="L39" s="47"/>
      <c r="M39" s="47"/>
      <c r="N39" s="47"/>
      <c r="O39" s="47"/>
      <c r="P39" s="52"/>
    </row>
    <row r="40" spans="1:16" x14ac:dyDescent="0.4">
      <c r="A40" s="25">
        <v>31</v>
      </c>
      <c r="B40" s="7" t="s">
        <v>11</v>
      </c>
      <c r="C40" s="5"/>
      <c r="D40" s="44"/>
      <c r="E40" s="43"/>
      <c r="F40" s="43"/>
      <c r="G40" s="43"/>
      <c r="H40" s="43"/>
      <c r="I40" s="43"/>
      <c r="J40" s="43"/>
      <c r="K40" s="51">
        <f>K39*0.08</f>
        <v>1634.2920000000001</v>
      </c>
      <c r="L40" s="47"/>
      <c r="M40" s="47"/>
      <c r="N40" s="47"/>
      <c r="O40" s="47"/>
    </row>
    <row r="41" spans="1:16" x14ac:dyDescent="0.4">
      <c r="A41" s="25">
        <v>32</v>
      </c>
      <c r="B41" s="7" t="s">
        <v>10</v>
      </c>
      <c r="C41" s="5"/>
      <c r="D41" s="44"/>
      <c r="E41" s="45"/>
      <c r="F41" s="43"/>
      <c r="G41" s="43"/>
      <c r="H41" s="43"/>
      <c r="I41" s="43"/>
      <c r="J41" s="43"/>
      <c r="K41" s="51">
        <f>SUM(K39:K40)</f>
        <v>22062.942000000003</v>
      </c>
      <c r="L41" s="47"/>
      <c r="M41" s="47"/>
      <c r="N41" s="47"/>
      <c r="O41" s="47"/>
    </row>
    <row r="42" spans="1:16" x14ac:dyDescent="0.4">
      <c r="A42" s="25">
        <v>33</v>
      </c>
      <c r="B42" s="7" t="s">
        <v>77</v>
      </c>
      <c r="C42" s="5"/>
      <c r="D42" s="44"/>
      <c r="E42" s="43"/>
      <c r="F42" s="43"/>
      <c r="G42" s="43"/>
      <c r="H42" s="43"/>
      <c r="I42" s="43"/>
      <c r="J42" s="43"/>
      <c r="K42" s="51">
        <f>K41*0.03</f>
        <v>661.88826000000006</v>
      </c>
      <c r="L42" s="47"/>
      <c r="M42" s="47"/>
      <c r="N42" s="47"/>
      <c r="O42" s="47"/>
    </row>
    <row r="43" spans="1:16" x14ac:dyDescent="0.4">
      <c r="A43" s="25">
        <v>34</v>
      </c>
      <c r="B43" s="7" t="s">
        <v>10</v>
      </c>
      <c r="C43" s="5"/>
      <c r="D43" s="44"/>
      <c r="E43" s="45"/>
      <c r="F43" s="43"/>
      <c r="G43" s="43"/>
      <c r="H43" s="43"/>
      <c r="I43" s="43"/>
      <c r="J43" s="43"/>
      <c r="K43" s="51">
        <f>SUM(K41:K42)</f>
        <v>22724.830260000002</v>
      </c>
      <c r="L43" s="47"/>
      <c r="M43" s="47"/>
      <c r="N43" s="47"/>
      <c r="O43" s="47"/>
    </row>
    <row r="44" spans="1:16" x14ac:dyDescent="0.4">
      <c r="A44" s="25">
        <v>35</v>
      </c>
      <c r="B44" s="7" t="s">
        <v>12</v>
      </c>
      <c r="C44" s="5"/>
      <c r="D44" s="44"/>
      <c r="E44" s="43"/>
      <c r="F44" s="43"/>
      <c r="G44" s="43"/>
      <c r="H44" s="43"/>
      <c r="I44" s="43"/>
      <c r="J44" s="43"/>
      <c r="K44" s="51">
        <f>K43*0.06</f>
        <v>1363.4898156000002</v>
      </c>
      <c r="L44" s="47"/>
      <c r="M44" s="47"/>
      <c r="N44" s="47"/>
      <c r="O44" s="47"/>
    </row>
    <row r="45" spans="1:16" x14ac:dyDescent="0.4">
      <c r="A45" s="25">
        <v>36</v>
      </c>
      <c r="B45" s="7" t="s">
        <v>10</v>
      </c>
      <c r="C45" s="8"/>
      <c r="D45" s="46"/>
      <c r="E45" s="43"/>
      <c r="F45" s="43"/>
      <c r="G45" s="43"/>
      <c r="H45" s="43"/>
      <c r="I45" s="43"/>
      <c r="J45" s="43"/>
      <c r="K45" s="51">
        <f>SUM(K43:K44)</f>
        <v>24088.320075600004</v>
      </c>
      <c r="L45" s="47"/>
      <c r="M45" s="47"/>
      <c r="N45" s="47"/>
      <c r="O45" s="47"/>
    </row>
    <row r="46" spans="1:16" x14ac:dyDescent="0.4">
      <c r="A46" s="25">
        <v>37</v>
      </c>
      <c r="B46" s="9" t="s">
        <v>13</v>
      </c>
      <c r="C46" s="6"/>
      <c r="D46" s="46"/>
      <c r="E46" s="43"/>
      <c r="F46" s="43"/>
      <c r="G46" s="43"/>
      <c r="H46" s="43"/>
      <c r="I46" s="43"/>
      <c r="J46" s="43"/>
      <c r="K46" s="51">
        <f>K45*0.18</f>
        <v>4335.8976136080009</v>
      </c>
      <c r="L46" s="47"/>
      <c r="M46" s="47"/>
      <c r="N46" s="47"/>
      <c r="O46" s="47"/>
    </row>
    <row r="47" spans="1:16" x14ac:dyDescent="0.4">
      <c r="A47" s="25">
        <v>38</v>
      </c>
      <c r="B47" s="7" t="s">
        <v>10</v>
      </c>
      <c r="C47" s="10"/>
      <c r="D47" s="43"/>
      <c r="E47" s="43"/>
      <c r="F47" s="43"/>
      <c r="G47" s="43"/>
      <c r="H47" s="43"/>
      <c r="I47" s="43"/>
      <c r="J47" s="43"/>
      <c r="K47" s="51">
        <f>SUM(K45:K46)</f>
        <v>28424.217689208006</v>
      </c>
      <c r="L47" s="47"/>
      <c r="M47" s="47"/>
      <c r="N47" s="47"/>
      <c r="O47" s="47"/>
    </row>
    <row r="48" spans="1:16" x14ac:dyDescent="0.4">
      <c r="A48" s="13"/>
      <c r="B48" s="14"/>
      <c r="C48" s="15"/>
      <c r="D48" s="12"/>
      <c r="E48" s="12"/>
      <c r="F48" s="12"/>
      <c r="G48" s="12"/>
      <c r="H48" s="12"/>
      <c r="I48" s="12"/>
      <c r="J48" s="12"/>
      <c r="K48" s="12"/>
    </row>
    <row r="49" spans="1:11" x14ac:dyDescent="0.4">
      <c r="A49" s="13"/>
      <c r="B49" s="14"/>
      <c r="C49" s="11"/>
      <c r="D49" s="16"/>
      <c r="E49" s="16"/>
      <c r="F49" s="16"/>
      <c r="G49" s="16"/>
      <c r="H49" s="16"/>
      <c r="I49" s="16"/>
      <c r="J49" s="16"/>
      <c r="K49" s="16"/>
    </row>
    <row r="50" spans="1:11" x14ac:dyDescent="0.4">
      <c r="A50" s="13"/>
      <c r="B50" s="14"/>
      <c r="C50" s="16"/>
      <c r="D50" s="16"/>
      <c r="E50" s="16"/>
      <c r="F50" s="16"/>
      <c r="G50" s="16"/>
      <c r="H50" s="16"/>
      <c r="I50" s="16"/>
      <c r="J50" s="16"/>
      <c r="K50" s="16"/>
    </row>
    <row r="51" spans="1:11" x14ac:dyDescent="0.4">
      <c r="A51" s="13"/>
      <c r="B51" s="14"/>
      <c r="C51" s="16"/>
      <c r="D51" s="16"/>
      <c r="E51" s="16"/>
      <c r="F51" s="16"/>
      <c r="G51" s="16"/>
      <c r="H51" s="16"/>
      <c r="I51" s="16"/>
      <c r="J51" s="16"/>
      <c r="K51" s="16"/>
    </row>
    <row r="52" spans="1:11" x14ac:dyDescent="0.4">
      <c r="A52" s="13"/>
      <c r="B52" s="14"/>
      <c r="C52" s="11"/>
      <c r="D52" s="16"/>
      <c r="E52" s="16"/>
      <c r="F52" s="16"/>
      <c r="G52" s="16"/>
      <c r="H52" s="16"/>
      <c r="I52" s="16"/>
      <c r="J52" s="16"/>
      <c r="K52" s="16"/>
    </row>
    <row r="53" spans="1:11" x14ac:dyDescent="0.4">
      <c r="A53" s="13"/>
      <c r="B53" s="14"/>
      <c r="C53" s="16"/>
      <c r="D53" s="16"/>
      <c r="E53" s="16"/>
      <c r="F53" s="16"/>
      <c r="G53" s="16"/>
      <c r="H53" s="16"/>
      <c r="I53" s="16"/>
      <c r="J53" s="16"/>
      <c r="K53" s="16"/>
    </row>
    <row r="54" spans="1:11" x14ac:dyDescent="0.4">
      <c r="A54" s="13"/>
      <c r="B54" s="14"/>
      <c r="C54" s="16"/>
      <c r="D54" s="16"/>
      <c r="E54" s="16"/>
      <c r="F54" s="16"/>
      <c r="G54" s="16"/>
      <c r="H54" s="17"/>
      <c r="I54" s="16"/>
      <c r="J54" s="16"/>
      <c r="K54" s="16"/>
    </row>
    <row r="55" spans="1:11" x14ac:dyDescent="0.4">
      <c r="A55" s="13"/>
      <c r="B55" s="18"/>
      <c r="C55" s="16"/>
      <c r="D55" s="16"/>
      <c r="E55" s="16"/>
      <c r="F55" s="16"/>
      <c r="G55" s="16"/>
      <c r="H55" s="16"/>
      <c r="I55" s="16"/>
      <c r="J55" s="16"/>
      <c r="K55" s="16"/>
    </row>
    <row r="56" spans="1:11" x14ac:dyDescent="0.4">
      <c r="A56" s="13"/>
      <c r="B56" s="18"/>
      <c r="C56" s="16"/>
      <c r="D56" s="16"/>
      <c r="E56" s="16"/>
      <c r="F56" s="16"/>
      <c r="G56" s="16"/>
      <c r="H56" s="16"/>
      <c r="I56" s="16"/>
      <c r="J56" s="16"/>
      <c r="K56" s="16"/>
    </row>
    <row r="57" spans="1:11" x14ac:dyDescent="0.4">
      <c r="A57" s="17"/>
      <c r="B57" s="17"/>
      <c r="C57" s="17"/>
      <c r="D57" s="19"/>
      <c r="E57" s="19"/>
      <c r="F57" s="17"/>
      <c r="G57" s="19"/>
      <c r="H57" s="19"/>
      <c r="I57" s="19"/>
      <c r="J57" s="19"/>
      <c r="K57" s="19"/>
    </row>
    <row r="58" spans="1:11" x14ac:dyDescent="0.4">
      <c r="A58" s="17"/>
      <c r="B58" s="17"/>
      <c r="C58" s="17"/>
      <c r="D58" s="20"/>
      <c r="E58" s="20"/>
      <c r="F58" s="19"/>
      <c r="G58" s="20"/>
      <c r="H58" s="16"/>
      <c r="I58" s="20"/>
      <c r="J58" s="19"/>
      <c r="K58" s="20"/>
    </row>
    <row r="59" spans="1:11" x14ac:dyDescent="0.4">
      <c r="A59" s="17"/>
      <c r="B59" s="17"/>
      <c r="C59" s="17"/>
      <c r="D59" s="20"/>
      <c r="E59" s="20"/>
      <c r="F59" s="20"/>
      <c r="G59" s="20"/>
      <c r="H59" s="20"/>
      <c r="I59" s="20"/>
      <c r="J59" s="20"/>
      <c r="K59" s="20"/>
    </row>
    <row r="60" spans="1:11" x14ac:dyDescent="0.4">
      <c r="A60" s="17"/>
      <c r="B60" s="17"/>
      <c r="C60" s="17"/>
      <c r="D60" s="20"/>
      <c r="E60" s="20"/>
      <c r="F60" s="20"/>
      <c r="G60" s="20"/>
      <c r="H60" s="20"/>
      <c r="I60" s="20"/>
      <c r="J60" s="20"/>
      <c r="K60" s="20"/>
    </row>
    <row r="61" spans="1:11" x14ac:dyDescent="0.4">
      <c r="A61" s="17"/>
      <c r="B61" s="17"/>
      <c r="C61" s="17"/>
      <c r="D61" s="20"/>
      <c r="E61" s="20"/>
      <c r="F61" s="20"/>
      <c r="G61" s="20"/>
      <c r="H61" s="20"/>
      <c r="I61" s="20"/>
      <c r="J61" s="20"/>
      <c r="K61" s="20"/>
    </row>
    <row r="62" spans="1:11" ht="16.5" x14ac:dyDescent="0.45">
      <c r="A62" s="17"/>
      <c r="B62" s="17"/>
      <c r="C62" s="17"/>
      <c r="D62" s="20"/>
      <c r="E62" s="20"/>
      <c r="F62" s="20"/>
      <c r="G62" s="20"/>
      <c r="H62" s="20"/>
      <c r="I62" s="20"/>
      <c r="J62" s="20"/>
      <c r="K62" s="21"/>
    </row>
    <row r="63" spans="1:11" x14ac:dyDescent="0.4">
      <c r="A63" s="17"/>
      <c r="B63" s="22"/>
      <c r="C63" s="17"/>
      <c r="D63" s="20"/>
      <c r="E63" s="20"/>
      <c r="F63" s="20"/>
      <c r="G63" s="20"/>
      <c r="H63" s="20"/>
      <c r="I63" s="20"/>
      <c r="J63" s="20"/>
      <c r="K63" s="20"/>
    </row>
    <row r="64" spans="1:11" x14ac:dyDescent="0.4">
      <c r="A64" s="17"/>
      <c r="B64" s="20"/>
      <c r="C64" s="17"/>
      <c r="D64" s="20"/>
      <c r="E64" s="20"/>
      <c r="F64" s="20"/>
      <c r="G64" s="20"/>
      <c r="H64" s="20"/>
      <c r="I64" s="20"/>
      <c r="J64" s="20"/>
      <c r="K64" s="20"/>
    </row>
    <row r="65" spans="2:8" x14ac:dyDescent="0.4">
      <c r="B65" s="23"/>
      <c r="C65" s="24"/>
      <c r="D65" s="24"/>
      <c r="E65" s="24"/>
      <c r="F65" s="125"/>
      <c r="G65" s="125"/>
      <c r="H65" s="125"/>
    </row>
  </sheetData>
  <mergeCells count="15">
    <mergeCell ref="A3:A7"/>
    <mergeCell ref="B3:B7"/>
    <mergeCell ref="C3:C7"/>
    <mergeCell ref="D3:D7"/>
    <mergeCell ref="E3:F3"/>
    <mergeCell ref="F65:H65"/>
    <mergeCell ref="I3:J3"/>
    <mergeCell ref="K3:K7"/>
    <mergeCell ref="E4:E7"/>
    <mergeCell ref="F4:F7"/>
    <mergeCell ref="G4:G7"/>
    <mergeCell ref="H4:H7"/>
    <mergeCell ref="I4:I7"/>
    <mergeCell ref="J4:J7"/>
    <mergeCell ref="G3:H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26:E27 E9:K9 E25 E10 F26:L27 F25:S25 M26:S27 R39:S39 R35:S35 R36:S36 R28:S34 R37:S38 M37:Q38 M28:Q34 M36:Q36 F36:K36 M35:Q35 F35:K35 F37:K38 M39:Q39 F28:K34 F39:L39 L35 L36 L28:L34 L37:L38 E39 E35 E48:Q49 E37:E38 E28:E34 E36 F10:S23 E14:E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10" workbookViewId="0">
      <selection activeCell="B40" sqref="B40"/>
    </sheetView>
  </sheetViews>
  <sheetFormatPr defaultColWidth="9.1796875" defaultRowHeight="15" x14ac:dyDescent="0.4"/>
  <cols>
    <col min="1" max="1" width="4.81640625" style="1" customWidth="1"/>
    <col min="2" max="2" width="42.26953125" style="1" customWidth="1"/>
    <col min="3" max="3" width="9.1796875" style="1" customWidth="1"/>
    <col min="4" max="4" width="8.7265625" style="1" customWidth="1"/>
    <col min="5" max="5" width="7.7265625" style="1" customWidth="1"/>
    <col min="6" max="6" width="9.1796875" style="1"/>
    <col min="7" max="7" width="7.7265625" style="1" customWidth="1"/>
    <col min="8" max="8" width="9.1796875" style="1"/>
    <col min="9" max="9" width="7.7265625" style="1" customWidth="1"/>
    <col min="10" max="10" width="9.1796875" style="1"/>
    <col min="11" max="11" width="11.1796875" style="1" customWidth="1"/>
    <col min="12" max="15" width="9.1796875" style="1"/>
    <col min="16" max="16" width="10" style="1" bestFit="1" customWidth="1"/>
    <col min="17" max="16384" width="9.1796875" style="1"/>
  </cols>
  <sheetData>
    <row r="1" spans="1:15" ht="22" x14ac:dyDescent="0.4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2" x14ac:dyDescent="0.4">
      <c r="A2" s="2"/>
      <c r="B2" s="2"/>
      <c r="C2" s="2"/>
      <c r="D2" s="2" t="s">
        <v>0</v>
      </c>
      <c r="E2" s="2"/>
      <c r="F2" s="2"/>
      <c r="G2" s="2"/>
      <c r="H2" s="50" t="s">
        <v>43</v>
      </c>
      <c r="I2" s="2"/>
      <c r="J2" s="2"/>
      <c r="K2" s="2"/>
    </row>
    <row r="3" spans="1:15" x14ac:dyDescent="0.4">
      <c r="A3" s="127" t="s">
        <v>1</v>
      </c>
      <c r="B3" s="127" t="s">
        <v>2</v>
      </c>
      <c r="C3" s="128" t="s">
        <v>3</v>
      </c>
      <c r="D3" s="128" t="s">
        <v>4</v>
      </c>
      <c r="E3" s="126" t="s">
        <v>5</v>
      </c>
      <c r="F3" s="126"/>
      <c r="G3" s="126" t="s">
        <v>6</v>
      </c>
      <c r="H3" s="126"/>
      <c r="I3" s="126" t="s">
        <v>7</v>
      </c>
      <c r="J3" s="126"/>
      <c r="K3" s="127" t="s">
        <v>8</v>
      </c>
    </row>
    <row r="4" spans="1:15" x14ac:dyDescent="0.4">
      <c r="A4" s="127"/>
      <c r="B4" s="127"/>
      <c r="C4" s="128"/>
      <c r="D4" s="128"/>
      <c r="E4" s="128" t="s">
        <v>9</v>
      </c>
      <c r="F4" s="127" t="s">
        <v>10</v>
      </c>
      <c r="G4" s="128" t="s">
        <v>9</v>
      </c>
      <c r="H4" s="127" t="s">
        <v>10</v>
      </c>
      <c r="I4" s="128" t="s">
        <v>9</v>
      </c>
      <c r="J4" s="129" t="s">
        <v>10</v>
      </c>
      <c r="K4" s="127"/>
    </row>
    <row r="5" spans="1:15" x14ac:dyDescent="0.4">
      <c r="A5" s="127"/>
      <c r="B5" s="127"/>
      <c r="C5" s="128"/>
      <c r="D5" s="128"/>
      <c r="E5" s="128"/>
      <c r="F5" s="127"/>
      <c r="G5" s="128"/>
      <c r="H5" s="127"/>
      <c r="I5" s="128"/>
      <c r="J5" s="129"/>
      <c r="K5" s="127"/>
      <c r="M5" s="42">
        <v>1</v>
      </c>
    </row>
    <row r="6" spans="1:15" x14ac:dyDescent="0.4">
      <c r="A6" s="127"/>
      <c r="B6" s="127"/>
      <c r="C6" s="128"/>
      <c r="D6" s="128"/>
      <c r="E6" s="128"/>
      <c r="F6" s="127"/>
      <c r="G6" s="128"/>
      <c r="H6" s="127"/>
      <c r="I6" s="128"/>
      <c r="J6" s="129"/>
      <c r="K6" s="127"/>
      <c r="M6" s="42">
        <v>1</v>
      </c>
    </row>
    <row r="7" spans="1:15" x14ac:dyDescent="0.4">
      <c r="A7" s="127"/>
      <c r="B7" s="127"/>
      <c r="C7" s="128"/>
      <c r="D7" s="128"/>
      <c r="E7" s="128"/>
      <c r="F7" s="127"/>
      <c r="G7" s="128"/>
      <c r="H7" s="127"/>
      <c r="I7" s="128"/>
      <c r="J7" s="129"/>
      <c r="K7" s="127"/>
      <c r="M7" s="42">
        <v>1</v>
      </c>
    </row>
    <row r="8" spans="1:15" ht="16.5" x14ac:dyDescent="0.45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9" x14ac:dyDescent="0.4">
      <c r="A9" s="25">
        <v>1</v>
      </c>
      <c r="B9" s="26" t="s">
        <v>14</v>
      </c>
      <c r="C9" s="27" t="s">
        <v>15</v>
      </c>
      <c r="D9" s="53">
        <v>1</v>
      </c>
      <c r="E9" s="43">
        <f>L9*$M$5</f>
        <v>81</v>
      </c>
      <c r="F9" s="41">
        <f>E9*D9</f>
        <v>81</v>
      </c>
      <c r="G9" s="43">
        <f>M9*$M$6/0.8</f>
        <v>12.5</v>
      </c>
      <c r="H9" s="49">
        <f>G9*D9</f>
        <v>12.5</v>
      </c>
      <c r="I9" s="43">
        <f>N9*$M$7</f>
        <v>3</v>
      </c>
      <c r="J9" s="48">
        <f>I9*D9</f>
        <v>3</v>
      </c>
      <c r="K9" s="49">
        <f>F9+H9+J9</f>
        <v>96.5</v>
      </c>
      <c r="L9" s="47">
        <v>81</v>
      </c>
      <c r="M9" s="47">
        <v>10</v>
      </c>
      <c r="N9" s="47">
        <v>3</v>
      </c>
      <c r="O9" s="47"/>
    </row>
    <row r="10" spans="1:15" ht="29" x14ac:dyDescent="0.4">
      <c r="A10" s="25">
        <v>2</v>
      </c>
      <c r="B10" s="26" t="s">
        <v>16</v>
      </c>
      <c r="C10" s="27" t="s">
        <v>15</v>
      </c>
      <c r="D10" s="53">
        <v>4</v>
      </c>
      <c r="E10" s="43">
        <f t="shared" ref="E10:E23" si="0">L10*$M$5</f>
        <v>135</v>
      </c>
      <c r="F10" s="41">
        <f t="shared" ref="F10:F23" si="1">E10*D10</f>
        <v>540</v>
      </c>
      <c r="G10" s="43">
        <f t="shared" ref="G10:G23" si="2">M10*$M$6/0.8</f>
        <v>12.5</v>
      </c>
      <c r="H10" s="49">
        <f t="shared" ref="H10:H23" si="3">G10*D10</f>
        <v>50</v>
      </c>
      <c r="I10" s="43">
        <f t="shared" ref="I10:I23" si="4">N10*$M$7</f>
        <v>3</v>
      </c>
      <c r="J10" s="48">
        <f t="shared" ref="J10:J23" si="5">I10*D10</f>
        <v>12</v>
      </c>
      <c r="K10" s="49">
        <f t="shared" ref="K10:K23" si="6">F10+H10+J10</f>
        <v>602</v>
      </c>
      <c r="L10" s="47">
        <v>135</v>
      </c>
      <c r="M10" s="47">
        <v>10</v>
      </c>
      <c r="N10" s="47">
        <v>3</v>
      </c>
      <c r="O10" s="47"/>
    </row>
    <row r="11" spans="1:15" ht="29" x14ac:dyDescent="0.4">
      <c r="A11" s="25">
        <v>3</v>
      </c>
      <c r="B11" s="28" t="s">
        <v>17</v>
      </c>
      <c r="C11" s="27" t="s">
        <v>15</v>
      </c>
      <c r="D11" s="53">
        <v>2</v>
      </c>
      <c r="E11" s="43">
        <f t="shared" si="0"/>
        <v>162</v>
      </c>
      <c r="F11" s="41">
        <f t="shared" si="1"/>
        <v>324</v>
      </c>
      <c r="G11" s="43">
        <f t="shared" si="2"/>
        <v>12.5</v>
      </c>
      <c r="H11" s="49">
        <f t="shared" si="3"/>
        <v>25</v>
      </c>
      <c r="I11" s="43">
        <f t="shared" si="4"/>
        <v>3</v>
      </c>
      <c r="J11" s="48">
        <f t="shared" si="5"/>
        <v>6</v>
      </c>
      <c r="K11" s="49">
        <f t="shared" si="6"/>
        <v>355</v>
      </c>
      <c r="L11" s="47">
        <v>162</v>
      </c>
      <c r="M11" s="47">
        <v>10</v>
      </c>
      <c r="N11" s="47">
        <v>3</v>
      </c>
      <c r="O11" s="47"/>
    </row>
    <row r="12" spans="1:15" ht="29" x14ac:dyDescent="0.4">
      <c r="A12" s="25">
        <v>4</v>
      </c>
      <c r="B12" s="28" t="s">
        <v>18</v>
      </c>
      <c r="C12" s="27" t="s">
        <v>15</v>
      </c>
      <c r="D12" s="53">
        <v>1</v>
      </c>
      <c r="E12" s="43">
        <f t="shared" si="0"/>
        <v>189</v>
      </c>
      <c r="F12" s="41">
        <f t="shared" si="1"/>
        <v>189</v>
      </c>
      <c r="G12" s="43">
        <f t="shared" si="2"/>
        <v>12.5</v>
      </c>
      <c r="H12" s="49">
        <f t="shared" si="3"/>
        <v>12.5</v>
      </c>
      <c r="I12" s="43">
        <f t="shared" si="4"/>
        <v>3</v>
      </c>
      <c r="J12" s="48">
        <f t="shared" si="5"/>
        <v>3</v>
      </c>
      <c r="K12" s="49">
        <f t="shared" si="6"/>
        <v>204.5</v>
      </c>
      <c r="L12" s="47">
        <v>189</v>
      </c>
      <c r="M12" s="47">
        <v>10</v>
      </c>
      <c r="N12" s="47">
        <v>3</v>
      </c>
      <c r="O12" s="47"/>
    </row>
    <row r="13" spans="1:15" ht="29" x14ac:dyDescent="0.4">
      <c r="A13" s="25">
        <v>5</v>
      </c>
      <c r="B13" s="28" t="s">
        <v>44</v>
      </c>
      <c r="C13" s="27" t="s">
        <v>15</v>
      </c>
      <c r="D13" s="53">
        <v>9</v>
      </c>
      <c r="E13" s="43">
        <f t="shared" si="0"/>
        <v>210</v>
      </c>
      <c r="F13" s="41">
        <f t="shared" si="1"/>
        <v>1890</v>
      </c>
      <c r="G13" s="43">
        <f t="shared" si="2"/>
        <v>12.5</v>
      </c>
      <c r="H13" s="49">
        <f t="shared" si="3"/>
        <v>112.5</v>
      </c>
      <c r="I13" s="43">
        <f t="shared" si="4"/>
        <v>3</v>
      </c>
      <c r="J13" s="48">
        <f t="shared" si="5"/>
        <v>27</v>
      </c>
      <c r="K13" s="49">
        <f t="shared" si="6"/>
        <v>2029.5</v>
      </c>
      <c r="L13" s="47">
        <v>210</v>
      </c>
      <c r="M13" s="47">
        <v>10</v>
      </c>
      <c r="N13" s="47">
        <v>3</v>
      </c>
      <c r="O13" s="47"/>
    </row>
    <row r="14" spans="1:15" x14ac:dyDescent="0.4">
      <c r="A14" s="25">
        <v>6</v>
      </c>
      <c r="B14" s="29" t="s">
        <v>20</v>
      </c>
      <c r="C14" s="27" t="s">
        <v>21</v>
      </c>
      <c r="D14" s="53">
        <f>SUM(D9:D13)</f>
        <v>17</v>
      </c>
      <c r="E14" s="43">
        <f t="shared" si="0"/>
        <v>25</v>
      </c>
      <c r="F14" s="41">
        <f t="shared" si="1"/>
        <v>425</v>
      </c>
      <c r="G14" s="43">
        <f t="shared" si="2"/>
        <v>2.5</v>
      </c>
      <c r="H14" s="49">
        <f t="shared" si="3"/>
        <v>42.5</v>
      </c>
      <c r="I14" s="43">
        <f t="shared" si="4"/>
        <v>0</v>
      </c>
      <c r="J14" s="48">
        <f t="shared" si="5"/>
        <v>0</v>
      </c>
      <c r="K14" s="49">
        <f t="shared" si="6"/>
        <v>467.5</v>
      </c>
      <c r="L14" s="47">
        <v>25</v>
      </c>
      <c r="M14" s="47">
        <v>2</v>
      </c>
      <c r="N14" s="47"/>
      <c r="O14" s="47"/>
    </row>
    <row r="15" spans="1:15" x14ac:dyDescent="0.4">
      <c r="A15" s="25">
        <v>7</v>
      </c>
      <c r="B15" s="30" t="s">
        <v>22</v>
      </c>
      <c r="C15" s="27" t="s">
        <v>15</v>
      </c>
      <c r="D15" s="53">
        <f>D14*2</f>
        <v>34</v>
      </c>
      <c r="E15" s="43">
        <f t="shared" si="0"/>
        <v>4</v>
      </c>
      <c r="F15" s="41">
        <f t="shared" si="1"/>
        <v>136</v>
      </c>
      <c r="G15" s="43">
        <f t="shared" si="2"/>
        <v>1.25</v>
      </c>
      <c r="H15" s="49">
        <f t="shared" si="3"/>
        <v>42.5</v>
      </c>
      <c r="I15" s="43">
        <f t="shared" si="4"/>
        <v>0</v>
      </c>
      <c r="J15" s="48">
        <f t="shared" si="5"/>
        <v>0</v>
      </c>
      <c r="K15" s="49">
        <f t="shared" si="6"/>
        <v>178.5</v>
      </c>
      <c r="L15" s="47">
        <v>4</v>
      </c>
      <c r="M15" s="47">
        <v>1</v>
      </c>
      <c r="N15" s="47"/>
      <c r="O15" s="47"/>
    </row>
    <row r="16" spans="1:15" x14ac:dyDescent="0.4">
      <c r="A16" s="25">
        <v>8</v>
      </c>
      <c r="B16" s="30" t="s">
        <v>23</v>
      </c>
      <c r="C16" s="31" t="s">
        <v>24</v>
      </c>
      <c r="D16" s="53">
        <v>68</v>
      </c>
      <c r="E16" s="43">
        <f t="shared" si="0"/>
        <v>2</v>
      </c>
      <c r="F16" s="41">
        <f t="shared" si="1"/>
        <v>136</v>
      </c>
      <c r="G16" s="43">
        <f t="shared" si="2"/>
        <v>1.875</v>
      </c>
      <c r="H16" s="49">
        <f t="shared" si="3"/>
        <v>127.5</v>
      </c>
      <c r="I16" s="43">
        <f t="shared" si="4"/>
        <v>1</v>
      </c>
      <c r="J16" s="48">
        <f t="shared" si="5"/>
        <v>68</v>
      </c>
      <c r="K16" s="49">
        <f t="shared" si="6"/>
        <v>331.5</v>
      </c>
      <c r="L16" s="47">
        <v>2</v>
      </c>
      <c r="M16" s="47">
        <v>1.5</v>
      </c>
      <c r="N16" s="47">
        <v>1</v>
      </c>
      <c r="O16" s="47"/>
    </row>
    <row r="17" spans="1:16" x14ac:dyDescent="0.4">
      <c r="A17" s="25">
        <v>9</v>
      </c>
      <c r="B17" s="30" t="s">
        <v>25</v>
      </c>
      <c r="C17" s="31" t="s">
        <v>24</v>
      </c>
      <c r="D17" s="53">
        <v>104</v>
      </c>
      <c r="E17" s="43">
        <f t="shared" si="0"/>
        <v>2.9</v>
      </c>
      <c r="F17" s="41">
        <f t="shared" si="1"/>
        <v>301.59999999999997</v>
      </c>
      <c r="G17" s="43">
        <f t="shared" si="2"/>
        <v>1.875</v>
      </c>
      <c r="H17" s="49">
        <f t="shared" si="3"/>
        <v>195</v>
      </c>
      <c r="I17" s="43">
        <f t="shared" si="4"/>
        <v>1</v>
      </c>
      <c r="J17" s="48">
        <f t="shared" si="5"/>
        <v>104</v>
      </c>
      <c r="K17" s="49">
        <f t="shared" si="6"/>
        <v>600.59999999999991</v>
      </c>
      <c r="L17" s="47">
        <v>2.9</v>
      </c>
      <c r="M17" s="47">
        <v>1.5</v>
      </c>
      <c r="N17" s="47">
        <v>1</v>
      </c>
      <c r="O17" s="47"/>
    </row>
    <row r="18" spans="1:16" x14ac:dyDescent="0.4">
      <c r="A18" s="25">
        <v>10</v>
      </c>
      <c r="B18" s="30" t="s">
        <v>26</v>
      </c>
      <c r="C18" s="31" t="s">
        <v>24</v>
      </c>
      <c r="D18" s="53">
        <v>120</v>
      </c>
      <c r="E18" s="43">
        <f t="shared" si="0"/>
        <v>4.5</v>
      </c>
      <c r="F18" s="41">
        <f t="shared" si="1"/>
        <v>540</v>
      </c>
      <c r="G18" s="43">
        <f t="shared" si="2"/>
        <v>1.875</v>
      </c>
      <c r="H18" s="49">
        <f t="shared" si="3"/>
        <v>225</v>
      </c>
      <c r="I18" s="43">
        <f t="shared" si="4"/>
        <v>1</v>
      </c>
      <c r="J18" s="48">
        <f t="shared" si="5"/>
        <v>120</v>
      </c>
      <c r="K18" s="49">
        <f t="shared" si="6"/>
        <v>885</v>
      </c>
      <c r="L18" s="47">
        <v>4.5</v>
      </c>
      <c r="M18" s="47">
        <v>1.5</v>
      </c>
      <c r="N18" s="47">
        <v>1</v>
      </c>
      <c r="O18" s="47"/>
    </row>
    <row r="19" spans="1:16" x14ac:dyDescent="0.4">
      <c r="A19" s="25">
        <v>11</v>
      </c>
      <c r="B19" s="32" t="s">
        <v>27</v>
      </c>
      <c r="C19" s="27" t="s">
        <v>15</v>
      </c>
      <c r="D19" s="53">
        <v>760</v>
      </c>
      <c r="E19" s="43">
        <f t="shared" si="0"/>
        <v>0.2</v>
      </c>
      <c r="F19" s="41">
        <f t="shared" si="1"/>
        <v>152</v>
      </c>
      <c r="G19" s="43">
        <f t="shared" si="2"/>
        <v>0.125</v>
      </c>
      <c r="H19" s="49">
        <f t="shared" si="3"/>
        <v>95</v>
      </c>
      <c r="I19" s="43">
        <f t="shared" si="4"/>
        <v>0</v>
      </c>
      <c r="J19" s="48">
        <f t="shared" si="5"/>
        <v>0</v>
      </c>
      <c r="K19" s="49">
        <f t="shared" si="6"/>
        <v>247</v>
      </c>
      <c r="L19" s="47">
        <v>0.2</v>
      </c>
      <c r="M19" s="47">
        <v>0.1</v>
      </c>
      <c r="N19" s="47"/>
      <c r="O19" s="47"/>
    </row>
    <row r="20" spans="1:16" x14ac:dyDescent="0.4">
      <c r="A20" s="25">
        <v>12</v>
      </c>
      <c r="B20" s="32" t="s">
        <v>28</v>
      </c>
      <c r="C20" s="27" t="s">
        <v>15</v>
      </c>
      <c r="D20" s="53">
        <v>4</v>
      </c>
      <c r="E20" s="43">
        <f t="shared" si="0"/>
        <v>5</v>
      </c>
      <c r="F20" s="41">
        <f t="shared" si="1"/>
        <v>20</v>
      </c>
      <c r="G20" s="43">
        <f t="shared" si="2"/>
        <v>2.5</v>
      </c>
      <c r="H20" s="49">
        <f t="shared" si="3"/>
        <v>10</v>
      </c>
      <c r="I20" s="43">
        <f t="shared" si="4"/>
        <v>0</v>
      </c>
      <c r="J20" s="48">
        <f t="shared" si="5"/>
        <v>0</v>
      </c>
      <c r="K20" s="49">
        <f t="shared" si="6"/>
        <v>30</v>
      </c>
      <c r="L20" s="47">
        <v>5</v>
      </c>
      <c r="M20" s="47">
        <v>2</v>
      </c>
      <c r="N20" s="47"/>
      <c r="O20" s="47"/>
    </row>
    <row r="21" spans="1:16" x14ac:dyDescent="0.4">
      <c r="A21" s="25">
        <v>13</v>
      </c>
      <c r="B21" s="30" t="s">
        <v>29</v>
      </c>
      <c r="C21" s="27" t="s">
        <v>15</v>
      </c>
      <c r="D21" s="53">
        <v>520</v>
      </c>
      <c r="E21" s="43">
        <f t="shared" si="0"/>
        <v>0.3</v>
      </c>
      <c r="F21" s="41">
        <f t="shared" si="1"/>
        <v>156</v>
      </c>
      <c r="G21" s="43">
        <f t="shared" si="2"/>
        <v>0.125</v>
      </c>
      <c r="H21" s="49">
        <f t="shared" si="3"/>
        <v>65</v>
      </c>
      <c r="I21" s="43">
        <f t="shared" si="4"/>
        <v>0</v>
      </c>
      <c r="J21" s="48">
        <f t="shared" si="5"/>
        <v>0</v>
      </c>
      <c r="K21" s="49">
        <f t="shared" si="6"/>
        <v>221</v>
      </c>
      <c r="L21" s="47">
        <v>0.3</v>
      </c>
      <c r="M21" s="47">
        <v>0.1</v>
      </c>
      <c r="N21" s="47"/>
      <c r="O21" s="47"/>
    </row>
    <row r="22" spans="1:16" ht="29" x14ac:dyDescent="0.4">
      <c r="A22" s="25">
        <v>14</v>
      </c>
      <c r="B22" s="69" t="s">
        <v>78</v>
      </c>
      <c r="C22" s="27" t="s">
        <v>15</v>
      </c>
      <c r="D22" s="40">
        <v>10</v>
      </c>
      <c r="E22" s="43">
        <f t="shared" si="0"/>
        <v>3</v>
      </c>
      <c r="F22" s="41">
        <f t="shared" si="1"/>
        <v>30</v>
      </c>
      <c r="G22" s="43">
        <f t="shared" si="2"/>
        <v>7.5</v>
      </c>
      <c r="H22" s="49">
        <f t="shared" si="3"/>
        <v>75</v>
      </c>
      <c r="I22" s="43">
        <f t="shared" si="4"/>
        <v>0</v>
      </c>
      <c r="J22" s="48">
        <f t="shared" si="5"/>
        <v>0</v>
      </c>
      <c r="K22" s="49">
        <f t="shared" si="6"/>
        <v>105</v>
      </c>
      <c r="L22" s="47">
        <v>3</v>
      </c>
      <c r="M22" s="47">
        <v>6</v>
      </c>
      <c r="N22" s="47"/>
      <c r="O22" s="47"/>
    </row>
    <row r="23" spans="1:16" x14ac:dyDescent="0.4">
      <c r="A23" s="25">
        <v>15</v>
      </c>
      <c r="B23" s="33" t="s">
        <v>30</v>
      </c>
      <c r="C23" s="34" t="s">
        <v>31</v>
      </c>
      <c r="D23" s="53">
        <v>1</v>
      </c>
      <c r="E23" s="43">
        <f t="shared" si="0"/>
        <v>100</v>
      </c>
      <c r="F23" s="41">
        <f t="shared" si="1"/>
        <v>100</v>
      </c>
      <c r="G23" s="43">
        <f t="shared" si="2"/>
        <v>62.5</v>
      </c>
      <c r="H23" s="49">
        <f t="shared" si="3"/>
        <v>62.5</v>
      </c>
      <c r="I23" s="43">
        <f t="shared" si="4"/>
        <v>0</v>
      </c>
      <c r="J23" s="48">
        <f t="shared" si="5"/>
        <v>0</v>
      </c>
      <c r="K23" s="49">
        <f t="shared" si="6"/>
        <v>162.5</v>
      </c>
      <c r="L23" s="47">
        <v>100</v>
      </c>
      <c r="M23" s="47">
        <v>50</v>
      </c>
      <c r="N23" s="47"/>
      <c r="O23" s="47"/>
    </row>
    <row r="24" spans="1:16" x14ac:dyDescent="0.4">
      <c r="A24" s="25"/>
      <c r="B24" s="36" t="s">
        <v>33</v>
      </c>
      <c r="C24" s="54"/>
      <c r="D24" s="54"/>
      <c r="E24" s="41"/>
      <c r="F24" s="41"/>
      <c r="G24" s="43"/>
      <c r="H24" s="49"/>
      <c r="I24" s="43"/>
      <c r="J24" s="48"/>
      <c r="K24" s="49"/>
      <c r="L24" s="47"/>
      <c r="M24" s="47"/>
      <c r="N24" s="47"/>
      <c r="O24" s="47"/>
    </row>
    <row r="25" spans="1:16" ht="29" x14ac:dyDescent="0.4">
      <c r="A25" s="25">
        <v>16</v>
      </c>
      <c r="B25" s="38" t="s">
        <v>34</v>
      </c>
      <c r="C25" s="39" t="s">
        <v>32</v>
      </c>
      <c r="D25" s="53">
        <v>2</v>
      </c>
      <c r="E25" s="43">
        <f t="shared" ref="E25:E30" si="7">L25*$M$5</f>
        <v>1900</v>
      </c>
      <c r="F25" s="41">
        <f t="shared" ref="F25:F30" si="8">E25*D25</f>
        <v>3800</v>
      </c>
      <c r="G25" s="43">
        <f t="shared" ref="G25:G30" si="9">M25*$M$6/0.8</f>
        <v>125</v>
      </c>
      <c r="H25" s="49">
        <f t="shared" ref="H25:H30" si="10">G25*D25</f>
        <v>250</v>
      </c>
      <c r="I25" s="43">
        <f t="shared" ref="I25:I30" si="11">N25*$M$7</f>
        <v>40</v>
      </c>
      <c r="J25" s="48">
        <f t="shared" ref="J25:J30" si="12">I25*D25</f>
        <v>80</v>
      </c>
      <c r="K25" s="49">
        <f t="shared" ref="K25:K30" si="13">F25+H25+J25</f>
        <v>4130</v>
      </c>
      <c r="L25" s="47">
        <v>1900</v>
      </c>
      <c r="M25" s="47">
        <v>100</v>
      </c>
      <c r="N25" s="47">
        <v>40</v>
      </c>
      <c r="O25" s="47"/>
    </row>
    <row r="26" spans="1:16" x14ac:dyDescent="0.4">
      <c r="A26" s="25">
        <v>17</v>
      </c>
      <c r="B26" s="32" t="s">
        <v>28</v>
      </c>
      <c r="C26" s="27" t="s">
        <v>15</v>
      </c>
      <c r="D26" s="53">
        <v>4</v>
      </c>
      <c r="E26" s="43">
        <f t="shared" si="7"/>
        <v>5</v>
      </c>
      <c r="F26" s="41">
        <f t="shared" si="8"/>
        <v>20</v>
      </c>
      <c r="G26" s="43">
        <f t="shared" si="9"/>
        <v>2.5</v>
      </c>
      <c r="H26" s="49">
        <f t="shared" si="10"/>
        <v>10</v>
      </c>
      <c r="I26" s="43">
        <f t="shared" si="11"/>
        <v>0</v>
      </c>
      <c r="J26" s="48">
        <f t="shared" si="12"/>
        <v>0</v>
      </c>
      <c r="K26" s="49">
        <f t="shared" si="13"/>
        <v>30</v>
      </c>
      <c r="L26" s="47">
        <v>5</v>
      </c>
      <c r="M26" s="47">
        <v>2</v>
      </c>
      <c r="N26" s="47"/>
      <c r="O26" s="47"/>
    </row>
    <row r="27" spans="1:16" x14ac:dyDescent="0.4">
      <c r="A27" s="25">
        <v>18</v>
      </c>
      <c r="B27" s="32" t="s">
        <v>35</v>
      </c>
      <c r="C27" s="27" t="s">
        <v>15</v>
      </c>
      <c r="D27" s="53">
        <v>4</v>
      </c>
      <c r="E27" s="43">
        <f t="shared" si="7"/>
        <v>8</v>
      </c>
      <c r="F27" s="41">
        <f t="shared" si="8"/>
        <v>32</v>
      </c>
      <c r="G27" s="43">
        <f t="shared" si="9"/>
        <v>2.5</v>
      </c>
      <c r="H27" s="49">
        <f t="shared" si="10"/>
        <v>10</v>
      </c>
      <c r="I27" s="43">
        <f t="shared" si="11"/>
        <v>0</v>
      </c>
      <c r="J27" s="48">
        <f t="shared" si="12"/>
        <v>0</v>
      </c>
      <c r="K27" s="49">
        <f t="shared" si="13"/>
        <v>42</v>
      </c>
      <c r="L27" s="47">
        <v>8</v>
      </c>
      <c r="M27" s="47">
        <v>2</v>
      </c>
      <c r="N27" s="47"/>
      <c r="O27" s="47"/>
    </row>
    <row r="28" spans="1:16" x14ac:dyDescent="0.4">
      <c r="A28" s="25">
        <v>19</v>
      </c>
      <c r="B28" s="32" t="s">
        <v>36</v>
      </c>
      <c r="C28" s="27" t="s">
        <v>15</v>
      </c>
      <c r="D28" s="53">
        <v>2</v>
      </c>
      <c r="E28" s="43">
        <f t="shared" si="7"/>
        <v>5</v>
      </c>
      <c r="F28" s="41">
        <f t="shared" si="8"/>
        <v>10</v>
      </c>
      <c r="G28" s="43">
        <f t="shared" si="9"/>
        <v>2.5</v>
      </c>
      <c r="H28" s="49">
        <f t="shared" si="10"/>
        <v>5</v>
      </c>
      <c r="I28" s="43">
        <f t="shared" si="11"/>
        <v>0</v>
      </c>
      <c r="J28" s="48">
        <f t="shared" si="12"/>
        <v>0</v>
      </c>
      <c r="K28" s="49">
        <f t="shared" si="13"/>
        <v>15</v>
      </c>
      <c r="L28" s="47">
        <v>5</v>
      </c>
      <c r="M28" s="47">
        <v>2</v>
      </c>
      <c r="N28" s="47"/>
      <c r="O28" s="47"/>
    </row>
    <row r="29" spans="1:16" x14ac:dyDescent="0.4">
      <c r="A29" s="25">
        <v>20</v>
      </c>
      <c r="B29" s="32" t="s">
        <v>37</v>
      </c>
      <c r="C29" s="27" t="s">
        <v>15</v>
      </c>
      <c r="D29" s="53">
        <v>2</v>
      </c>
      <c r="E29" s="43">
        <f t="shared" si="7"/>
        <v>8</v>
      </c>
      <c r="F29" s="41">
        <f t="shared" si="8"/>
        <v>16</v>
      </c>
      <c r="G29" s="43">
        <f t="shared" si="9"/>
        <v>2.5</v>
      </c>
      <c r="H29" s="49">
        <f t="shared" si="10"/>
        <v>5</v>
      </c>
      <c r="I29" s="43">
        <f t="shared" si="11"/>
        <v>0</v>
      </c>
      <c r="J29" s="48">
        <f t="shared" si="12"/>
        <v>0</v>
      </c>
      <c r="K29" s="49">
        <f t="shared" si="13"/>
        <v>21</v>
      </c>
      <c r="L29" s="47">
        <v>8</v>
      </c>
      <c r="M29" s="47">
        <v>2</v>
      </c>
      <c r="N29" s="47"/>
      <c r="O29" s="47"/>
    </row>
    <row r="30" spans="1:16" x14ac:dyDescent="0.4">
      <c r="A30" s="25">
        <v>21</v>
      </c>
      <c r="B30" s="35" t="s">
        <v>38</v>
      </c>
      <c r="C30" s="27" t="s">
        <v>15</v>
      </c>
      <c r="D30" s="53">
        <v>20</v>
      </c>
      <c r="E30" s="43">
        <f t="shared" si="7"/>
        <v>0.7</v>
      </c>
      <c r="F30" s="41">
        <f t="shared" si="8"/>
        <v>14</v>
      </c>
      <c r="G30" s="43">
        <f t="shared" si="9"/>
        <v>0.125</v>
      </c>
      <c r="H30" s="49">
        <f t="shared" si="10"/>
        <v>2.5</v>
      </c>
      <c r="I30" s="43">
        <f t="shared" si="11"/>
        <v>0</v>
      </c>
      <c r="J30" s="48">
        <f t="shared" si="12"/>
        <v>0</v>
      </c>
      <c r="K30" s="49">
        <f t="shared" si="13"/>
        <v>16.5</v>
      </c>
      <c r="L30" s="47">
        <v>0.7</v>
      </c>
      <c r="M30" s="47">
        <v>0.1</v>
      </c>
      <c r="N30" s="47"/>
      <c r="O30" s="47"/>
    </row>
    <row r="31" spans="1:16" x14ac:dyDescent="0.4">
      <c r="A31" s="25">
        <v>22</v>
      </c>
      <c r="B31" s="7" t="s">
        <v>10</v>
      </c>
      <c r="C31" s="5"/>
      <c r="D31" s="44"/>
      <c r="E31" s="43"/>
      <c r="F31" s="56">
        <f>SUM(F9:F30)</f>
        <v>8912.6</v>
      </c>
      <c r="G31" s="43"/>
      <c r="H31" s="49">
        <f>SUM(H9:H30)</f>
        <v>1435</v>
      </c>
      <c r="I31" s="43"/>
      <c r="J31" s="49">
        <f>SUM(J9:J30)</f>
        <v>423</v>
      </c>
      <c r="K31" s="49">
        <f>SUM(K9:K30)</f>
        <v>10770.6</v>
      </c>
      <c r="L31" s="47"/>
      <c r="M31" s="47"/>
      <c r="N31" s="47"/>
      <c r="O31" s="47"/>
      <c r="P31" s="52"/>
    </row>
    <row r="32" spans="1:16" x14ac:dyDescent="0.4">
      <c r="A32" s="25">
        <v>23</v>
      </c>
      <c r="B32" s="7" t="s">
        <v>11</v>
      </c>
      <c r="C32" s="5"/>
      <c r="D32" s="44"/>
      <c r="E32" s="43"/>
      <c r="F32" s="43"/>
      <c r="G32" s="43"/>
      <c r="H32" s="43"/>
      <c r="I32" s="43"/>
      <c r="J32" s="43"/>
      <c r="K32" s="51">
        <f>K31*0.08</f>
        <v>861.64800000000002</v>
      </c>
      <c r="L32" s="47"/>
      <c r="M32" s="47"/>
      <c r="N32" s="47"/>
      <c r="O32" s="47"/>
    </row>
    <row r="33" spans="1:15" x14ac:dyDescent="0.4">
      <c r="A33" s="25">
        <v>24</v>
      </c>
      <c r="B33" s="7" t="s">
        <v>10</v>
      </c>
      <c r="C33" s="5"/>
      <c r="D33" s="44"/>
      <c r="E33" s="45"/>
      <c r="F33" s="43"/>
      <c r="G33" s="43"/>
      <c r="H33" s="43"/>
      <c r="I33" s="43"/>
      <c r="J33" s="43"/>
      <c r="K33" s="51">
        <f>SUM(K31:K32)</f>
        <v>11632.248</v>
      </c>
      <c r="L33" s="47"/>
      <c r="M33" s="47"/>
      <c r="N33" s="47"/>
      <c r="O33" s="47"/>
    </row>
    <row r="34" spans="1:15" x14ac:dyDescent="0.4">
      <c r="A34" s="25">
        <v>25</v>
      </c>
      <c r="B34" s="7" t="s">
        <v>77</v>
      </c>
      <c r="C34" s="5"/>
      <c r="D34" s="44"/>
      <c r="E34" s="43"/>
      <c r="F34" s="43"/>
      <c r="G34" s="43"/>
      <c r="H34" s="43"/>
      <c r="I34" s="43"/>
      <c r="J34" s="43"/>
      <c r="K34" s="51">
        <f>K33*0.03</f>
        <v>348.96743999999995</v>
      </c>
      <c r="L34" s="47"/>
      <c r="M34" s="47"/>
      <c r="N34" s="47"/>
      <c r="O34" s="47"/>
    </row>
    <row r="35" spans="1:15" x14ac:dyDescent="0.4">
      <c r="A35" s="25">
        <v>26</v>
      </c>
      <c r="B35" s="7" t="s">
        <v>10</v>
      </c>
      <c r="C35" s="5"/>
      <c r="D35" s="44"/>
      <c r="E35" s="45"/>
      <c r="F35" s="43"/>
      <c r="G35" s="43"/>
      <c r="H35" s="43"/>
      <c r="I35" s="43"/>
      <c r="J35" s="43"/>
      <c r="K35" s="51">
        <f>SUM(K33:K34)</f>
        <v>11981.21544</v>
      </c>
      <c r="L35" s="47"/>
      <c r="M35" s="47"/>
      <c r="N35" s="47"/>
      <c r="O35" s="47"/>
    </row>
    <row r="36" spans="1:15" x14ac:dyDescent="0.4">
      <c r="A36" s="25">
        <v>27</v>
      </c>
      <c r="B36" s="7" t="s">
        <v>12</v>
      </c>
      <c r="C36" s="5"/>
      <c r="D36" s="44"/>
      <c r="E36" s="43"/>
      <c r="F36" s="43"/>
      <c r="G36" s="43"/>
      <c r="H36" s="43"/>
      <c r="I36" s="43"/>
      <c r="J36" s="43"/>
      <c r="K36" s="51">
        <f>K35*0.06</f>
        <v>718.87292639999998</v>
      </c>
      <c r="L36" s="47"/>
      <c r="M36" s="47"/>
      <c r="N36" s="47"/>
      <c r="O36" s="47"/>
    </row>
    <row r="37" spans="1:15" x14ac:dyDescent="0.4">
      <c r="A37" s="25">
        <v>28</v>
      </c>
      <c r="B37" s="7" t="s">
        <v>10</v>
      </c>
      <c r="C37" s="8"/>
      <c r="D37" s="46"/>
      <c r="E37" s="43"/>
      <c r="F37" s="43"/>
      <c r="G37" s="43"/>
      <c r="H37" s="43"/>
      <c r="I37" s="43"/>
      <c r="J37" s="43"/>
      <c r="K37" s="51">
        <f>SUM(K35:K36)</f>
        <v>12700.088366399999</v>
      </c>
      <c r="L37" s="47"/>
      <c r="M37" s="47"/>
      <c r="N37" s="47"/>
      <c r="O37" s="47"/>
    </row>
    <row r="38" spans="1:15" x14ac:dyDescent="0.4">
      <c r="A38" s="25">
        <v>29</v>
      </c>
      <c r="B38" s="9" t="s">
        <v>13</v>
      </c>
      <c r="C38" s="6"/>
      <c r="D38" s="46"/>
      <c r="E38" s="43"/>
      <c r="F38" s="43"/>
      <c r="G38" s="43"/>
      <c r="H38" s="43"/>
      <c r="I38" s="43"/>
      <c r="J38" s="43"/>
      <c r="K38" s="51">
        <f>K37*0.18</f>
        <v>2286.0159059519997</v>
      </c>
      <c r="L38" s="47"/>
      <c r="M38" s="47"/>
      <c r="N38" s="47"/>
      <c r="O38" s="47"/>
    </row>
    <row r="39" spans="1:15" x14ac:dyDescent="0.4">
      <c r="A39" s="25">
        <v>30</v>
      </c>
      <c r="B39" s="7" t="s">
        <v>10</v>
      </c>
      <c r="C39" s="10"/>
      <c r="D39" s="43"/>
      <c r="E39" s="43"/>
      <c r="F39" s="43"/>
      <c r="G39" s="43"/>
      <c r="H39" s="43"/>
      <c r="I39" s="43"/>
      <c r="J39" s="43"/>
      <c r="K39" s="51">
        <f>SUM(K37:K38)</f>
        <v>14986.104272351999</v>
      </c>
      <c r="L39" s="47"/>
      <c r="M39" s="47"/>
      <c r="N39" s="47"/>
      <c r="O39" s="47"/>
    </row>
    <row r="40" spans="1:15" x14ac:dyDescent="0.4">
      <c r="A40" s="13"/>
      <c r="B40" s="14"/>
      <c r="C40" s="15"/>
      <c r="D40" s="12"/>
      <c r="E40" s="12"/>
      <c r="F40" s="12"/>
      <c r="G40" s="12"/>
      <c r="H40" s="12"/>
      <c r="I40" s="12"/>
      <c r="J40" s="12"/>
      <c r="K40" s="12"/>
    </row>
    <row r="41" spans="1:15" x14ac:dyDescent="0.4">
      <c r="A41" s="13"/>
      <c r="B41" s="14"/>
      <c r="C41" s="11"/>
      <c r="D41" s="16"/>
      <c r="E41" s="16"/>
      <c r="F41" s="16"/>
      <c r="G41" s="16"/>
      <c r="H41" s="16"/>
      <c r="I41" s="16"/>
      <c r="J41" s="16"/>
      <c r="K41" s="16"/>
    </row>
    <row r="42" spans="1:15" x14ac:dyDescent="0.4">
      <c r="A42" s="13"/>
      <c r="B42" s="14"/>
      <c r="C42" s="16"/>
      <c r="D42" s="16"/>
      <c r="E42" s="16"/>
      <c r="F42" s="16"/>
      <c r="G42" s="16"/>
      <c r="H42" s="16"/>
      <c r="I42" s="16"/>
      <c r="J42" s="16"/>
      <c r="K42" s="16"/>
    </row>
    <row r="43" spans="1:15" x14ac:dyDescent="0.4">
      <c r="A43" s="13"/>
      <c r="B43" s="14"/>
      <c r="C43" s="16"/>
      <c r="D43" s="16"/>
      <c r="E43" s="16"/>
      <c r="F43" s="16"/>
      <c r="G43" s="16"/>
      <c r="H43" s="16"/>
      <c r="I43" s="16"/>
      <c r="J43" s="16"/>
      <c r="K43" s="16"/>
    </row>
    <row r="44" spans="1:15" x14ac:dyDescent="0.4">
      <c r="A44" s="13"/>
      <c r="B44" s="14"/>
      <c r="C44" s="11"/>
      <c r="D44" s="16"/>
      <c r="E44" s="16"/>
      <c r="F44" s="16"/>
      <c r="G44" s="16"/>
      <c r="H44" s="16"/>
      <c r="I44" s="16"/>
      <c r="J44" s="16"/>
      <c r="K44" s="16"/>
    </row>
    <row r="45" spans="1:15" x14ac:dyDescent="0.4">
      <c r="A45" s="13"/>
      <c r="B45" s="14"/>
      <c r="C45" s="16"/>
      <c r="D45" s="16"/>
      <c r="E45" s="16"/>
      <c r="F45" s="16"/>
      <c r="G45" s="16"/>
      <c r="H45" s="16"/>
      <c r="I45" s="16"/>
      <c r="J45" s="16"/>
      <c r="K45" s="16"/>
    </row>
    <row r="46" spans="1:15" x14ac:dyDescent="0.4">
      <c r="A46" s="13"/>
      <c r="B46" s="14"/>
      <c r="C46" s="16"/>
      <c r="D46" s="16"/>
      <c r="E46" s="16"/>
      <c r="F46" s="16"/>
      <c r="G46" s="16"/>
      <c r="H46" s="17"/>
      <c r="I46" s="16"/>
      <c r="J46" s="16"/>
      <c r="K46" s="16"/>
    </row>
    <row r="47" spans="1:15" x14ac:dyDescent="0.4">
      <c r="A47" s="13"/>
      <c r="B47" s="18"/>
      <c r="C47" s="16"/>
      <c r="D47" s="16"/>
      <c r="E47" s="16"/>
      <c r="F47" s="16"/>
      <c r="G47" s="16"/>
      <c r="H47" s="16"/>
      <c r="I47" s="16"/>
      <c r="J47" s="16"/>
      <c r="K47" s="16"/>
    </row>
    <row r="48" spans="1:15" x14ac:dyDescent="0.4">
      <c r="A48" s="13"/>
      <c r="B48" s="18"/>
      <c r="C48" s="16"/>
      <c r="D48" s="16"/>
      <c r="E48" s="16"/>
      <c r="F48" s="16"/>
      <c r="G48" s="16"/>
      <c r="H48" s="16"/>
      <c r="I48" s="16"/>
      <c r="J48" s="16"/>
      <c r="K48" s="16"/>
    </row>
    <row r="49" spans="1:11" x14ac:dyDescent="0.4">
      <c r="A49" s="17"/>
      <c r="B49" s="17"/>
      <c r="C49" s="17"/>
      <c r="D49" s="19"/>
      <c r="E49" s="19"/>
      <c r="F49" s="17"/>
      <c r="G49" s="19"/>
      <c r="H49" s="19"/>
      <c r="I49" s="19"/>
      <c r="J49" s="19"/>
      <c r="K49" s="19"/>
    </row>
    <row r="50" spans="1:11" x14ac:dyDescent="0.4">
      <c r="A50" s="17"/>
      <c r="B50" s="17"/>
      <c r="C50" s="17"/>
      <c r="D50" s="20"/>
      <c r="E50" s="20"/>
      <c r="F50" s="19"/>
      <c r="G50" s="20"/>
      <c r="H50" s="16"/>
      <c r="I50" s="20"/>
      <c r="J50" s="19"/>
      <c r="K50" s="20"/>
    </row>
    <row r="51" spans="1:11" x14ac:dyDescent="0.4">
      <c r="A51" s="17"/>
      <c r="B51" s="17"/>
      <c r="C51" s="17"/>
      <c r="D51" s="20"/>
      <c r="E51" s="20"/>
      <c r="F51" s="20"/>
      <c r="G51" s="20"/>
      <c r="H51" s="20"/>
      <c r="I51" s="20"/>
      <c r="J51" s="20"/>
      <c r="K51" s="20"/>
    </row>
    <row r="52" spans="1:11" x14ac:dyDescent="0.4">
      <c r="A52" s="17"/>
      <c r="B52" s="17"/>
      <c r="C52" s="17"/>
      <c r="D52" s="20"/>
      <c r="E52" s="20"/>
      <c r="F52" s="20"/>
      <c r="G52" s="20"/>
      <c r="H52" s="20"/>
      <c r="I52" s="20"/>
      <c r="J52" s="20"/>
      <c r="K52" s="20"/>
    </row>
    <row r="53" spans="1:11" x14ac:dyDescent="0.4">
      <c r="A53" s="17"/>
      <c r="B53" s="17"/>
      <c r="C53" s="17"/>
      <c r="D53" s="20"/>
      <c r="E53" s="20"/>
      <c r="F53" s="20"/>
      <c r="G53" s="20"/>
      <c r="H53" s="20"/>
      <c r="I53" s="20"/>
      <c r="J53" s="20"/>
      <c r="K53" s="20"/>
    </row>
    <row r="54" spans="1:11" ht="16.5" x14ac:dyDescent="0.45">
      <c r="A54" s="17"/>
      <c r="B54" s="17"/>
      <c r="C54" s="17"/>
      <c r="D54" s="20"/>
      <c r="E54" s="20"/>
      <c r="F54" s="20"/>
      <c r="G54" s="20"/>
      <c r="H54" s="20"/>
      <c r="I54" s="20"/>
      <c r="J54" s="20"/>
      <c r="K54" s="21"/>
    </row>
    <row r="55" spans="1:11" x14ac:dyDescent="0.4">
      <c r="A55" s="17"/>
      <c r="B55" s="22"/>
      <c r="C55" s="17"/>
      <c r="D55" s="20"/>
      <c r="E55" s="20"/>
      <c r="F55" s="20"/>
      <c r="G55" s="20"/>
      <c r="H55" s="20"/>
      <c r="I55" s="20"/>
      <c r="J55" s="20"/>
      <c r="K55" s="20"/>
    </row>
    <row r="56" spans="1:11" x14ac:dyDescent="0.4">
      <c r="A56" s="17"/>
      <c r="B56" s="20"/>
      <c r="C56" s="17"/>
      <c r="D56" s="20"/>
      <c r="E56" s="20"/>
      <c r="F56" s="20"/>
      <c r="G56" s="20"/>
      <c r="H56" s="20"/>
      <c r="I56" s="20"/>
      <c r="J56" s="20"/>
      <c r="K56" s="20"/>
    </row>
    <row r="57" spans="1:11" x14ac:dyDescent="0.4">
      <c r="B57" s="23"/>
      <c r="C57" s="24"/>
      <c r="D57" s="24"/>
      <c r="E57" s="24"/>
      <c r="F57" s="125"/>
      <c r="G57" s="125"/>
      <c r="H57" s="125"/>
    </row>
  </sheetData>
  <mergeCells count="15">
    <mergeCell ref="A3:A7"/>
    <mergeCell ref="B3:B7"/>
    <mergeCell ref="C3:C7"/>
    <mergeCell ref="D3:D7"/>
    <mergeCell ref="E3:F3"/>
    <mergeCell ref="F57:H57"/>
    <mergeCell ref="I3:J3"/>
    <mergeCell ref="K3:K7"/>
    <mergeCell ref="E4:E7"/>
    <mergeCell ref="F4:F7"/>
    <mergeCell ref="G4:G7"/>
    <mergeCell ref="H4:H7"/>
    <mergeCell ref="I4:I7"/>
    <mergeCell ref="J4:J7"/>
    <mergeCell ref="G3:H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9:Q13 E23:Q31 E14:M14 O14:Q14 E15:Q21" unlockedFormula="1"/>
    <ignoredError sqref="K34:K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14" sqref="D14"/>
    </sheetView>
  </sheetViews>
  <sheetFormatPr defaultColWidth="11.453125" defaultRowHeight="14.5" x14ac:dyDescent="0.4"/>
  <cols>
    <col min="1" max="1" width="4" style="60" customWidth="1"/>
    <col min="2" max="2" width="47.26953125" style="54" customWidth="1"/>
    <col min="3" max="3" width="10.81640625" style="54" customWidth="1"/>
    <col min="4" max="4" width="6.81640625" style="54" customWidth="1"/>
    <col min="5" max="256" width="11.453125" style="54"/>
    <col min="257" max="257" width="4" style="54" customWidth="1"/>
    <col min="258" max="258" width="47.26953125" style="54" customWidth="1"/>
    <col min="259" max="259" width="10.81640625" style="54" customWidth="1"/>
    <col min="260" max="260" width="6.81640625" style="54" customWidth="1"/>
    <col min="261" max="512" width="11.453125" style="54"/>
    <col min="513" max="513" width="4" style="54" customWidth="1"/>
    <col min="514" max="514" width="47.26953125" style="54" customWidth="1"/>
    <col min="515" max="515" width="10.81640625" style="54" customWidth="1"/>
    <col min="516" max="516" width="6.81640625" style="54" customWidth="1"/>
    <col min="517" max="768" width="11.453125" style="54"/>
    <col min="769" max="769" width="4" style="54" customWidth="1"/>
    <col min="770" max="770" width="47.26953125" style="54" customWidth="1"/>
    <col min="771" max="771" width="10.81640625" style="54" customWidth="1"/>
    <col min="772" max="772" width="6.81640625" style="54" customWidth="1"/>
    <col min="773" max="1024" width="11.453125" style="54"/>
    <col min="1025" max="1025" width="4" style="54" customWidth="1"/>
    <col min="1026" max="1026" width="47.26953125" style="54" customWidth="1"/>
    <col min="1027" max="1027" width="10.81640625" style="54" customWidth="1"/>
    <col min="1028" max="1028" width="6.81640625" style="54" customWidth="1"/>
    <col min="1029" max="1280" width="11.453125" style="54"/>
    <col min="1281" max="1281" width="4" style="54" customWidth="1"/>
    <col min="1282" max="1282" width="47.26953125" style="54" customWidth="1"/>
    <col min="1283" max="1283" width="10.81640625" style="54" customWidth="1"/>
    <col min="1284" max="1284" width="6.81640625" style="54" customWidth="1"/>
    <col min="1285" max="1536" width="11.453125" style="54"/>
    <col min="1537" max="1537" width="4" style="54" customWidth="1"/>
    <col min="1538" max="1538" width="47.26953125" style="54" customWidth="1"/>
    <col min="1539" max="1539" width="10.81640625" style="54" customWidth="1"/>
    <col min="1540" max="1540" width="6.81640625" style="54" customWidth="1"/>
    <col min="1541" max="1792" width="11.453125" style="54"/>
    <col min="1793" max="1793" width="4" style="54" customWidth="1"/>
    <col min="1794" max="1794" width="47.26953125" style="54" customWidth="1"/>
    <col min="1795" max="1795" width="10.81640625" style="54" customWidth="1"/>
    <col min="1796" max="1796" width="6.81640625" style="54" customWidth="1"/>
    <col min="1797" max="2048" width="11.453125" style="54"/>
    <col min="2049" max="2049" width="4" style="54" customWidth="1"/>
    <col min="2050" max="2050" width="47.26953125" style="54" customWidth="1"/>
    <col min="2051" max="2051" width="10.81640625" style="54" customWidth="1"/>
    <col min="2052" max="2052" width="6.81640625" style="54" customWidth="1"/>
    <col min="2053" max="2304" width="11.453125" style="54"/>
    <col min="2305" max="2305" width="4" style="54" customWidth="1"/>
    <col min="2306" max="2306" width="47.26953125" style="54" customWidth="1"/>
    <col min="2307" max="2307" width="10.81640625" style="54" customWidth="1"/>
    <col min="2308" max="2308" width="6.81640625" style="54" customWidth="1"/>
    <col min="2309" max="2560" width="11.453125" style="54"/>
    <col min="2561" max="2561" width="4" style="54" customWidth="1"/>
    <col min="2562" max="2562" width="47.26953125" style="54" customWidth="1"/>
    <col min="2563" max="2563" width="10.81640625" style="54" customWidth="1"/>
    <col min="2564" max="2564" width="6.81640625" style="54" customWidth="1"/>
    <col min="2565" max="2816" width="11.453125" style="54"/>
    <col min="2817" max="2817" width="4" style="54" customWidth="1"/>
    <col min="2818" max="2818" width="47.26953125" style="54" customWidth="1"/>
    <col min="2819" max="2819" width="10.81640625" style="54" customWidth="1"/>
    <col min="2820" max="2820" width="6.81640625" style="54" customWidth="1"/>
    <col min="2821" max="3072" width="11.453125" style="54"/>
    <col min="3073" max="3073" width="4" style="54" customWidth="1"/>
    <col min="3074" max="3074" width="47.26953125" style="54" customWidth="1"/>
    <col min="3075" max="3075" width="10.81640625" style="54" customWidth="1"/>
    <col min="3076" max="3076" width="6.81640625" style="54" customWidth="1"/>
    <col min="3077" max="3328" width="11.453125" style="54"/>
    <col min="3329" max="3329" width="4" style="54" customWidth="1"/>
    <col min="3330" max="3330" width="47.26953125" style="54" customWidth="1"/>
    <col min="3331" max="3331" width="10.81640625" style="54" customWidth="1"/>
    <col min="3332" max="3332" width="6.81640625" style="54" customWidth="1"/>
    <col min="3333" max="3584" width="11.453125" style="54"/>
    <col min="3585" max="3585" width="4" style="54" customWidth="1"/>
    <col min="3586" max="3586" width="47.26953125" style="54" customWidth="1"/>
    <col min="3587" max="3587" width="10.81640625" style="54" customWidth="1"/>
    <col min="3588" max="3588" width="6.81640625" style="54" customWidth="1"/>
    <col min="3589" max="3840" width="11.453125" style="54"/>
    <col min="3841" max="3841" width="4" style="54" customWidth="1"/>
    <col min="3842" max="3842" width="47.26953125" style="54" customWidth="1"/>
    <col min="3843" max="3843" width="10.81640625" style="54" customWidth="1"/>
    <col min="3844" max="3844" width="6.81640625" style="54" customWidth="1"/>
    <col min="3845" max="4096" width="11.453125" style="54"/>
    <col min="4097" max="4097" width="4" style="54" customWidth="1"/>
    <col min="4098" max="4098" width="47.26953125" style="54" customWidth="1"/>
    <col min="4099" max="4099" width="10.81640625" style="54" customWidth="1"/>
    <col min="4100" max="4100" width="6.81640625" style="54" customWidth="1"/>
    <col min="4101" max="4352" width="11.453125" style="54"/>
    <col min="4353" max="4353" width="4" style="54" customWidth="1"/>
    <col min="4354" max="4354" width="47.26953125" style="54" customWidth="1"/>
    <col min="4355" max="4355" width="10.81640625" style="54" customWidth="1"/>
    <col min="4356" max="4356" width="6.81640625" style="54" customWidth="1"/>
    <col min="4357" max="4608" width="11.453125" style="54"/>
    <col min="4609" max="4609" width="4" style="54" customWidth="1"/>
    <col min="4610" max="4610" width="47.26953125" style="54" customWidth="1"/>
    <col min="4611" max="4611" width="10.81640625" style="54" customWidth="1"/>
    <col min="4612" max="4612" width="6.81640625" style="54" customWidth="1"/>
    <col min="4613" max="4864" width="11.453125" style="54"/>
    <col min="4865" max="4865" width="4" style="54" customWidth="1"/>
    <col min="4866" max="4866" width="47.26953125" style="54" customWidth="1"/>
    <col min="4867" max="4867" width="10.81640625" style="54" customWidth="1"/>
    <col min="4868" max="4868" width="6.81640625" style="54" customWidth="1"/>
    <col min="4869" max="5120" width="11.453125" style="54"/>
    <col min="5121" max="5121" width="4" style="54" customWidth="1"/>
    <col min="5122" max="5122" width="47.26953125" style="54" customWidth="1"/>
    <col min="5123" max="5123" width="10.81640625" style="54" customWidth="1"/>
    <col min="5124" max="5124" width="6.81640625" style="54" customWidth="1"/>
    <col min="5125" max="5376" width="11.453125" style="54"/>
    <col min="5377" max="5377" width="4" style="54" customWidth="1"/>
    <col min="5378" max="5378" width="47.26953125" style="54" customWidth="1"/>
    <col min="5379" max="5379" width="10.81640625" style="54" customWidth="1"/>
    <col min="5380" max="5380" width="6.81640625" style="54" customWidth="1"/>
    <col min="5381" max="5632" width="11.453125" style="54"/>
    <col min="5633" max="5633" width="4" style="54" customWidth="1"/>
    <col min="5634" max="5634" width="47.26953125" style="54" customWidth="1"/>
    <col min="5635" max="5635" width="10.81640625" style="54" customWidth="1"/>
    <col min="5636" max="5636" width="6.81640625" style="54" customWidth="1"/>
    <col min="5637" max="5888" width="11.453125" style="54"/>
    <col min="5889" max="5889" width="4" style="54" customWidth="1"/>
    <col min="5890" max="5890" width="47.26953125" style="54" customWidth="1"/>
    <col min="5891" max="5891" width="10.81640625" style="54" customWidth="1"/>
    <col min="5892" max="5892" width="6.81640625" style="54" customWidth="1"/>
    <col min="5893" max="6144" width="11.453125" style="54"/>
    <col min="6145" max="6145" width="4" style="54" customWidth="1"/>
    <col min="6146" max="6146" width="47.26953125" style="54" customWidth="1"/>
    <col min="6147" max="6147" width="10.81640625" style="54" customWidth="1"/>
    <col min="6148" max="6148" width="6.81640625" style="54" customWidth="1"/>
    <col min="6149" max="6400" width="11.453125" style="54"/>
    <col min="6401" max="6401" width="4" style="54" customWidth="1"/>
    <col min="6402" max="6402" width="47.26953125" style="54" customWidth="1"/>
    <col min="6403" max="6403" width="10.81640625" style="54" customWidth="1"/>
    <col min="6404" max="6404" width="6.81640625" style="54" customWidth="1"/>
    <col min="6405" max="6656" width="11.453125" style="54"/>
    <col min="6657" max="6657" width="4" style="54" customWidth="1"/>
    <col min="6658" max="6658" width="47.26953125" style="54" customWidth="1"/>
    <col min="6659" max="6659" width="10.81640625" style="54" customWidth="1"/>
    <col min="6660" max="6660" width="6.81640625" style="54" customWidth="1"/>
    <col min="6661" max="6912" width="11.453125" style="54"/>
    <col min="6913" max="6913" width="4" style="54" customWidth="1"/>
    <col min="6914" max="6914" width="47.26953125" style="54" customWidth="1"/>
    <col min="6915" max="6915" width="10.81640625" style="54" customWidth="1"/>
    <col min="6916" max="6916" width="6.81640625" style="54" customWidth="1"/>
    <col min="6917" max="7168" width="11.453125" style="54"/>
    <col min="7169" max="7169" width="4" style="54" customWidth="1"/>
    <col min="7170" max="7170" width="47.26953125" style="54" customWidth="1"/>
    <col min="7171" max="7171" width="10.81640625" style="54" customWidth="1"/>
    <col min="7172" max="7172" width="6.81640625" style="54" customWidth="1"/>
    <col min="7173" max="7424" width="11.453125" style="54"/>
    <col min="7425" max="7425" width="4" style="54" customWidth="1"/>
    <col min="7426" max="7426" width="47.26953125" style="54" customWidth="1"/>
    <col min="7427" max="7427" width="10.81640625" style="54" customWidth="1"/>
    <col min="7428" max="7428" width="6.81640625" style="54" customWidth="1"/>
    <col min="7429" max="7680" width="11.453125" style="54"/>
    <col min="7681" max="7681" width="4" style="54" customWidth="1"/>
    <col min="7682" max="7682" width="47.26953125" style="54" customWidth="1"/>
    <col min="7683" max="7683" width="10.81640625" style="54" customWidth="1"/>
    <col min="7684" max="7684" width="6.81640625" style="54" customWidth="1"/>
    <col min="7685" max="7936" width="11.453125" style="54"/>
    <col min="7937" max="7937" width="4" style="54" customWidth="1"/>
    <col min="7938" max="7938" width="47.26953125" style="54" customWidth="1"/>
    <col min="7939" max="7939" width="10.81640625" style="54" customWidth="1"/>
    <col min="7940" max="7940" width="6.81640625" style="54" customWidth="1"/>
    <col min="7941" max="8192" width="11.453125" style="54"/>
    <col min="8193" max="8193" width="4" style="54" customWidth="1"/>
    <col min="8194" max="8194" width="47.26953125" style="54" customWidth="1"/>
    <col min="8195" max="8195" width="10.81640625" style="54" customWidth="1"/>
    <col min="8196" max="8196" width="6.81640625" style="54" customWidth="1"/>
    <col min="8197" max="8448" width="11.453125" style="54"/>
    <col min="8449" max="8449" width="4" style="54" customWidth="1"/>
    <col min="8450" max="8450" width="47.26953125" style="54" customWidth="1"/>
    <col min="8451" max="8451" width="10.81640625" style="54" customWidth="1"/>
    <col min="8452" max="8452" width="6.81640625" style="54" customWidth="1"/>
    <col min="8453" max="8704" width="11.453125" style="54"/>
    <col min="8705" max="8705" width="4" style="54" customWidth="1"/>
    <col min="8706" max="8706" width="47.26953125" style="54" customWidth="1"/>
    <col min="8707" max="8707" width="10.81640625" style="54" customWidth="1"/>
    <col min="8708" max="8708" width="6.81640625" style="54" customWidth="1"/>
    <col min="8709" max="8960" width="11.453125" style="54"/>
    <col min="8961" max="8961" width="4" style="54" customWidth="1"/>
    <col min="8962" max="8962" width="47.26953125" style="54" customWidth="1"/>
    <col min="8963" max="8963" width="10.81640625" style="54" customWidth="1"/>
    <col min="8964" max="8964" width="6.81640625" style="54" customWidth="1"/>
    <col min="8965" max="9216" width="11.453125" style="54"/>
    <col min="9217" max="9217" width="4" style="54" customWidth="1"/>
    <col min="9218" max="9218" width="47.26953125" style="54" customWidth="1"/>
    <col min="9219" max="9219" width="10.81640625" style="54" customWidth="1"/>
    <col min="9220" max="9220" width="6.81640625" style="54" customWidth="1"/>
    <col min="9221" max="9472" width="11.453125" style="54"/>
    <col min="9473" max="9473" width="4" style="54" customWidth="1"/>
    <col min="9474" max="9474" width="47.26953125" style="54" customWidth="1"/>
    <col min="9475" max="9475" width="10.81640625" style="54" customWidth="1"/>
    <col min="9476" max="9476" width="6.81640625" style="54" customWidth="1"/>
    <col min="9477" max="9728" width="11.453125" style="54"/>
    <col min="9729" max="9729" width="4" style="54" customWidth="1"/>
    <col min="9730" max="9730" width="47.26953125" style="54" customWidth="1"/>
    <col min="9731" max="9731" width="10.81640625" style="54" customWidth="1"/>
    <col min="9732" max="9732" width="6.81640625" style="54" customWidth="1"/>
    <col min="9733" max="9984" width="11.453125" style="54"/>
    <col min="9985" max="9985" width="4" style="54" customWidth="1"/>
    <col min="9986" max="9986" width="47.26953125" style="54" customWidth="1"/>
    <col min="9987" max="9987" width="10.81640625" style="54" customWidth="1"/>
    <col min="9988" max="9988" width="6.81640625" style="54" customWidth="1"/>
    <col min="9989" max="10240" width="11.453125" style="54"/>
    <col min="10241" max="10241" width="4" style="54" customWidth="1"/>
    <col min="10242" max="10242" width="47.26953125" style="54" customWidth="1"/>
    <col min="10243" max="10243" width="10.81640625" style="54" customWidth="1"/>
    <col min="10244" max="10244" width="6.81640625" style="54" customWidth="1"/>
    <col min="10245" max="10496" width="11.453125" style="54"/>
    <col min="10497" max="10497" width="4" style="54" customWidth="1"/>
    <col min="10498" max="10498" width="47.26953125" style="54" customWidth="1"/>
    <col min="10499" max="10499" width="10.81640625" style="54" customWidth="1"/>
    <col min="10500" max="10500" width="6.81640625" style="54" customWidth="1"/>
    <col min="10501" max="10752" width="11.453125" style="54"/>
    <col min="10753" max="10753" width="4" style="54" customWidth="1"/>
    <col min="10754" max="10754" width="47.26953125" style="54" customWidth="1"/>
    <col min="10755" max="10755" width="10.81640625" style="54" customWidth="1"/>
    <col min="10756" max="10756" width="6.81640625" style="54" customWidth="1"/>
    <col min="10757" max="11008" width="11.453125" style="54"/>
    <col min="11009" max="11009" width="4" style="54" customWidth="1"/>
    <col min="11010" max="11010" width="47.26953125" style="54" customWidth="1"/>
    <col min="11011" max="11011" width="10.81640625" style="54" customWidth="1"/>
    <col min="11012" max="11012" width="6.81640625" style="54" customWidth="1"/>
    <col min="11013" max="11264" width="11.453125" style="54"/>
    <col min="11265" max="11265" width="4" style="54" customWidth="1"/>
    <col min="11266" max="11266" width="47.26953125" style="54" customWidth="1"/>
    <col min="11267" max="11267" width="10.81640625" style="54" customWidth="1"/>
    <col min="11268" max="11268" width="6.81640625" style="54" customWidth="1"/>
    <col min="11269" max="11520" width="11.453125" style="54"/>
    <col min="11521" max="11521" width="4" style="54" customWidth="1"/>
    <col min="11522" max="11522" width="47.26953125" style="54" customWidth="1"/>
    <col min="11523" max="11523" width="10.81640625" style="54" customWidth="1"/>
    <col min="11524" max="11524" width="6.81640625" style="54" customWidth="1"/>
    <col min="11525" max="11776" width="11.453125" style="54"/>
    <col min="11777" max="11777" width="4" style="54" customWidth="1"/>
    <col min="11778" max="11778" width="47.26953125" style="54" customWidth="1"/>
    <col min="11779" max="11779" width="10.81640625" style="54" customWidth="1"/>
    <col min="11780" max="11780" width="6.81640625" style="54" customWidth="1"/>
    <col min="11781" max="12032" width="11.453125" style="54"/>
    <col min="12033" max="12033" width="4" style="54" customWidth="1"/>
    <col min="12034" max="12034" width="47.26953125" style="54" customWidth="1"/>
    <col min="12035" max="12035" width="10.81640625" style="54" customWidth="1"/>
    <col min="12036" max="12036" width="6.81640625" style="54" customWidth="1"/>
    <col min="12037" max="12288" width="11.453125" style="54"/>
    <col min="12289" max="12289" width="4" style="54" customWidth="1"/>
    <col min="12290" max="12290" width="47.26953125" style="54" customWidth="1"/>
    <col min="12291" max="12291" width="10.81640625" style="54" customWidth="1"/>
    <col min="12292" max="12292" width="6.81640625" style="54" customWidth="1"/>
    <col min="12293" max="12544" width="11.453125" style="54"/>
    <col min="12545" max="12545" width="4" style="54" customWidth="1"/>
    <col min="12546" max="12546" width="47.26953125" style="54" customWidth="1"/>
    <col min="12547" max="12547" width="10.81640625" style="54" customWidth="1"/>
    <col min="12548" max="12548" width="6.81640625" style="54" customWidth="1"/>
    <col min="12549" max="12800" width="11.453125" style="54"/>
    <col min="12801" max="12801" width="4" style="54" customWidth="1"/>
    <col min="12802" max="12802" width="47.26953125" style="54" customWidth="1"/>
    <col min="12803" max="12803" width="10.81640625" style="54" customWidth="1"/>
    <col min="12804" max="12804" width="6.81640625" style="54" customWidth="1"/>
    <col min="12805" max="13056" width="11.453125" style="54"/>
    <col min="13057" max="13057" width="4" style="54" customWidth="1"/>
    <col min="13058" max="13058" width="47.26953125" style="54" customWidth="1"/>
    <col min="13059" max="13059" width="10.81640625" style="54" customWidth="1"/>
    <col min="13060" max="13060" width="6.81640625" style="54" customWidth="1"/>
    <col min="13061" max="13312" width="11.453125" style="54"/>
    <col min="13313" max="13313" width="4" style="54" customWidth="1"/>
    <col min="13314" max="13314" width="47.26953125" style="54" customWidth="1"/>
    <col min="13315" max="13315" width="10.81640625" style="54" customWidth="1"/>
    <col min="13316" max="13316" width="6.81640625" style="54" customWidth="1"/>
    <col min="13317" max="13568" width="11.453125" style="54"/>
    <col min="13569" max="13569" width="4" style="54" customWidth="1"/>
    <col min="13570" max="13570" width="47.26953125" style="54" customWidth="1"/>
    <col min="13571" max="13571" width="10.81640625" style="54" customWidth="1"/>
    <col min="13572" max="13572" width="6.81640625" style="54" customWidth="1"/>
    <col min="13573" max="13824" width="11.453125" style="54"/>
    <col min="13825" max="13825" width="4" style="54" customWidth="1"/>
    <col min="13826" max="13826" width="47.26953125" style="54" customWidth="1"/>
    <col min="13827" max="13827" width="10.81640625" style="54" customWidth="1"/>
    <col min="13828" max="13828" width="6.81640625" style="54" customWidth="1"/>
    <col min="13829" max="14080" width="11.453125" style="54"/>
    <col min="14081" max="14081" width="4" style="54" customWidth="1"/>
    <col min="14082" max="14082" width="47.26953125" style="54" customWidth="1"/>
    <col min="14083" max="14083" width="10.81640625" style="54" customWidth="1"/>
    <col min="14084" max="14084" width="6.81640625" style="54" customWidth="1"/>
    <col min="14085" max="14336" width="11.453125" style="54"/>
    <col min="14337" max="14337" width="4" style="54" customWidth="1"/>
    <col min="14338" max="14338" width="47.26953125" style="54" customWidth="1"/>
    <col min="14339" max="14339" width="10.81640625" style="54" customWidth="1"/>
    <col min="14340" max="14340" width="6.81640625" style="54" customWidth="1"/>
    <col min="14341" max="14592" width="11.453125" style="54"/>
    <col min="14593" max="14593" width="4" style="54" customWidth="1"/>
    <col min="14594" max="14594" width="47.26953125" style="54" customWidth="1"/>
    <col min="14595" max="14595" width="10.81640625" style="54" customWidth="1"/>
    <col min="14596" max="14596" width="6.81640625" style="54" customWidth="1"/>
    <col min="14597" max="14848" width="11.453125" style="54"/>
    <col min="14849" max="14849" width="4" style="54" customWidth="1"/>
    <col min="14850" max="14850" width="47.26953125" style="54" customWidth="1"/>
    <col min="14851" max="14851" width="10.81640625" style="54" customWidth="1"/>
    <col min="14852" max="14852" width="6.81640625" style="54" customWidth="1"/>
    <col min="14853" max="15104" width="11.453125" style="54"/>
    <col min="15105" max="15105" width="4" style="54" customWidth="1"/>
    <col min="15106" max="15106" width="47.26953125" style="54" customWidth="1"/>
    <col min="15107" max="15107" width="10.81640625" style="54" customWidth="1"/>
    <col min="15108" max="15108" width="6.81640625" style="54" customWidth="1"/>
    <col min="15109" max="15360" width="11.453125" style="54"/>
    <col min="15361" max="15361" width="4" style="54" customWidth="1"/>
    <col min="15362" max="15362" width="47.26953125" style="54" customWidth="1"/>
    <col min="15363" max="15363" width="10.81640625" style="54" customWidth="1"/>
    <col min="15364" max="15364" width="6.81640625" style="54" customWidth="1"/>
    <col min="15365" max="15616" width="11.453125" style="54"/>
    <col min="15617" max="15617" width="4" style="54" customWidth="1"/>
    <col min="15618" max="15618" width="47.26953125" style="54" customWidth="1"/>
    <col min="15619" max="15619" width="10.81640625" style="54" customWidth="1"/>
    <col min="15620" max="15620" width="6.81640625" style="54" customWidth="1"/>
    <col min="15621" max="15872" width="11.453125" style="54"/>
    <col min="15873" max="15873" width="4" style="54" customWidth="1"/>
    <col min="15874" max="15874" width="47.26953125" style="54" customWidth="1"/>
    <col min="15875" max="15875" width="10.81640625" style="54" customWidth="1"/>
    <col min="15876" max="15876" width="6.81640625" style="54" customWidth="1"/>
    <col min="15877" max="16128" width="11.453125" style="54"/>
    <col min="16129" max="16129" width="4" style="54" customWidth="1"/>
    <col min="16130" max="16130" width="47.26953125" style="54" customWidth="1"/>
    <col min="16131" max="16131" width="10.81640625" style="54" customWidth="1"/>
    <col min="16132" max="16132" width="6.81640625" style="54" customWidth="1"/>
    <col min="16133" max="16384" width="11.453125" style="54"/>
  </cols>
  <sheetData>
    <row r="1" spans="1:8" ht="17" x14ac:dyDescent="0.45">
      <c r="B1" s="61" t="s">
        <v>64</v>
      </c>
    </row>
    <row r="2" spans="1:8" x14ac:dyDescent="0.4">
      <c r="A2" s="130" t="s">
        <v>65</v>
      </c>
      <c r="B2" s="132" t="s">
        <v>66</v>
      </c>
      <c r="C2" s="133" t="s">
        <v>67</v>
      </c>
    </row>
    <row r="3" spans="1:8" x14ac:dyDescent="0.4">
      <c r="A3" s="131"/>
      <c r="B3" s="132"/>
      <c r="C3" s="134"/>
    </row>
    <row r="4" spans="1:8" x14ac:dyDescent="0.4">
      <c r="A4" s="62"/>
      <c r="B4" s="62"/>
      <c r="C4" s="62"/>
    </row>
    <row r="5" spans="1:8" x14ac:dyDescent="0.4">
      <c r="A5" s="63">
        <v>1</v>
      </c>
      <c r="B5" s="63">
        <v>2</v>
      </c>
      <c r="C5" s="63">
        <v>3</v>
      </c>
    </row>
    <row r="6" spans="1:8" ht="27.5" x14ac:dyDescent="0.4">
      <c r="A6" s="25">
        <v>1</v>
      </c>
      <c r="B6" s="26" t="s">
        <v>68</v>
      </c>
      <c r="C6" s="70">
        <f>ხარჯთაღრიცხვა!K36</f>
        <v>0</v>
      </c>
      <c r="H6" s="64"/>
    </row>
    <row r="7" spans="1:8" ht="27.5" x14ac:dyDescent="0.4">
      <c r="A7" s="25">
        <v>2</v>
      </c>
      <c r="B7" s="26" t="s">
        <v>69</v>
      </c>
      <c r="C7" s="70">
        <f>gom!K39</f>
        <v>23074.566940044006</v>
      </c>
      <c r="H7" s="64"/>
    </row>
    <row r="8" spans="1:8" x14ac:dyDescent="0.4">
      <c r="A8" s="25">
        <v>3</v>
      </c>
      <c r="B8" s="26" t="s">
        <v>70</v>
      </c>
      <c r="C8" s="70">
        <f>jav!K36</f>
        <v>9007.0235081280007</v>
      </c>
      <c r="H8" s="64"/>
    </row>
    <row r="9" spans="1:8" ht="27.5" x14ac:dyDescent="0.4">
      <c r="A9" s="25">
        <v>4</v>
      </c>
      <c r="B9" s="26" t="s">
        <v>71</v>
      </c>
      <c r="C9" s="70">
        <f>vard!K39</f>
        <v>16076.188705175999</v>
      </c>
      <c r="H9" s="64"/>
    </row>
    <row r="10" spans="1:8" ht="27.5" x14ac:dyDescent="0.4">
      <c r="A10" s="25">
        <v>5</v>
      </c>
      <c r="B10" s="26" t="s">
        <v>72</v>
      </c>
      <c r="C10" s="70">
        <f>mash!K43</f>
        <v>16777.936211328</v>
      </c>
      <c r="H10" s="64"/>
    </row>
    <row r="11" spans="1:8" x14ac:dyDescent="0.4">
      <c r="A11" s="25">
        <v>6</v>
      </c>
      <c r="B11" s="26" t="s">
        <v>73</v>
      </c>
      <c r="C11" s="70">
        <f>'#1'!K47</f>
        <v>28424.217689208006</v>
      </c>
      <c r="H11" s="64"/>
    </row>
    <row r="12" spans="1:8" x14ac:dyDescent="0.4">
      <c r="A12" s="25">
        <v>7</v>
      </c>
      <c r="B12" s="26" t="s">
        <v>74</v>
      </c>
      <c r="C12" s="70">
        <f>'#2'!K39</f>
        <v>14986.104272351999</v>
      </c>
    </row>
    <row r="13" spans="1:8" x14ac:dyDescent="0.4">
      <c r="B13" s="65" t="s">
        <v>75</v>
      </c>
      <c r="C13" s="71">
        <f>SUM(C6:C12)</f>
        <v>108346.03732623601</v>
      </c>
    </row>
    <row r="14" spans="1:8" x14ac:dyDescent="0.4">
      <c r="B14" s="65"/>
      <c r="C14" s="66"/>
    </row>
    <row r="15" spans="1:8" x14ac:dyDescent="0.4">
      <c r="B15" s="67" t="s">
        <v>76</v>
      </c>
      <c r="C15" s="68"/>
    </row>
  </sheetData>
  <mergeCells count="3">
    <mergeCell ref="A2:A3"/>
    <mergeCell ref="B2:B3"/>
    <mergeCell ref="C2:C3"/>
  </mergeCells>
  <pageMargins left="0.7" right="0.7" top="0.75" bottom="0.75" header="0.3" footer="0.3"/>
  <ignoredErrors>
    <ignoredError sqref="C13 C6:C1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ხარჯთაღრიცხვა</vt:lpstr>
      <vt:lpstr>gom</vt:lpstr>
      <vt:lpstr>jav</vt:lpstr>
      <vt:lpstr>vard</vt:lpstr>
      <vt:lpstr>mash</vt:lpstr>
      <vt:lpstr>#1</vt:lpstr>
      <vt:lpstr>#2</vt:lpstr>
      <vt:lpstr>sul</vt:lpstr>
      <vt:lpstr>Sheet1</vt:lpstr>
      <vt:lpstr>'#1'!Print_Area</vt:lpstr>
      <vt:lpstr>'#2'!Print_Area</vt:lpstr>
      <vt:lpstr>gom!Print_Area</vt:lpstr>
      <vt:lpstr>jav!Print_Area</vt:lpstr>
      <vt:lpstr>mash!Print_Area</vt:lpstr>
      <vt:lpstr>vard!Print_Area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2021-08-04T11:53:52Z</dcterms:modified>
</cp:coreProperties>
</file>